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oa365-my.sharepoint.com/personal/britab_oslomet_no/Documents/Notater/Nettpublisering/"/>
    </mc:Choice>
  </mc:AlternateContent>
  <xr:revisionPtr revIDLastSave="0" documentId="8_{2AD93D18-C581-4841-A214-EB63070F61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ug" sheetId="13" r:id="rId1"/>
    <sheet name="Sep" sheetId="12" r:id="rId2"/>
    <sheet name="Okt" sheetId="11" r:id="rId3"/>
    <sheet name="Nov" sheetId="10" r:id="rId4"/>
    <sheet name="Des" sheetId="9" r:id="rId5"/>
    <sheet name="Jan" sheetId="8" r:id="rId6"/>
    <sheet name="Feb" sheetId="7" r:id="rId7"/>
    <sheet name="Mar" sheetId="6" r:id="rId8"/>
    <sheet name="Apr" sheetId="5" r:id="rId9"/>
    <sheet name="Mai" sheetId="4" r:id="rId10"/>
    <sheet name="Jun" sheetId="3" r:id="rId11"/>
    <sheet name="Jul" sheetId="2" r:id="rId12"/>
  </sheets>
  <definedNames>
    <definedName name="vinterti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4" i="2" l="1"/>
  <c r="Z44" i="2" s="1"/>
  <c r="Q44" i="2"/>
  <c r="R44" i="2" s="1"/>
  <c r="N44" i="2"/>
  <c r="J44" i="2"/>
  <c r="K44" i="2" s="1"/>
  <c r="S44" i="2" s="1"/>
  <c r="T44" i="2" s="1"/>
  <c r="G44" i="2"/>
  <c r="Z43" i="2"/>
  <c r="X43" i="2"/>
  <c r="Y43" i="2" s="1"/>
  <c r="AA43" i="2" s="1"/>
  <c r="S43" i="2"/>
  <c r="T43" i="2" s="1"/>
  <c r="R43" i="2"/>
  <c r="Q43" i="2"/>
  <c r="N43" i="2"/>
  <c r="K43" i="2"/>
  <c r="J43" i="2"/>
  <c r="G43" i="2"/>
  <c r="Z42" i="2"/>
  <c r="Y42" i="2"/>
  <c r="AA42" i="2" s="1"/>
  <c r="X42" i="2"/>
  <c r="R42" i="2"/>
  <c r="Q42" i="2"/>
  <c r="N42" i="2"/>
  <c r="J42" i="2"/>
  <c r="K42" i="2" s="1"/>
  <c r="S42" i="2" s="1"/>
  <c r="T42" i="2" s="1"/>
  <c r="G42" i="2"/>
  <c r="AA41" i="2"/>
  <c r="Y41" i="2"/>
  <c r="X41" i="2"/>
  <c r="Z41" i="2" s="1"/>
  <c r="Q41" i="2"/>
  <c r="R41" i="2" s="1"/>
  <c r="N41" i="2"/>
  <c r="J41" i="2"/>
  <c r="G41" i="2"/>
  <c r="K41" i="2" s="1"/>
  <c r="S41" i="2" s="1"/>
  <c r="AA40" i="2"/>
  <c r="X40" i="2"/>
  <c r="Z40" i="2" s="1"/>
  <c r="Q40" i="2"/>
  <c r="N40" i="2"/>
  <c r="R40" i="2" s="1"/>
  <c r="K40" i="2"/>
  <c r="J40" i="2"/>
  <c r="G40" i="2"/>
  <c r="Z39" i="2"/>
  <c r="X39" i="2"/>
  <c r="Y39" i="2" s="1"/>
  <c r="AA39" i="2" s="1"/>
  <c r="R39" i="2"/>
  <c r="Q39" i="2"/>
  <c r="N39" i="2"/>
  <c r="K39" i="2"/>
  <c r="S39" i="2" s="1"/>
  <c r="T39" i="2" s="1"/>
  <c r="J39" i="2"/>
  <c r="G39" i="2"/>
  <c r="Z38" i="2"/>
  <c r="Y38" i="2"/>
  <c r="AA38" i="2" s="1"/>
  <c r="X38" i="2"/>
  <c r="R38" i="2"/>
  <c r="Q38" i="2"/>
  <c r="N38" i="2"/>
  <c r="J38" i="2"/>
  <c r="K38" i="2" s="1"/>
  <c r="S38" i="2" s="1"/>
  <c r="T38" i="2" s="1"/>
  <c r="G38" i="2"/>
  <c r="X37" i="2"/>
  <c r="Z37" i="2" s="1"/>
  <c r="Q37" i="2"/>
  <c r="R37" i="2" s="1"/>
  <c r="N37" i="2"/>
  <c r="K37" i="2"/>
  <c r="S37" i="2" s="1"/>
  <c r="T37" i="2" s="1"/>
  <c r="J37" i="2"/>
  <c r="G37" i="2"/>
  <c r="X36" i="2"/>
  <c r="Z36" i="2" s="1"/>
  <c r="Q36" i="2"/>
  <c r="R36" i="2" s="1"/>
  <c r="N36" i="2"/>
  <c r="J36" i="2"/>
  <c r="K36" i="2" s="1"/>
  <c r="G36" i="2"/>
  <c r="Z35" i="2"/>
  <c r="X35" i="2"/>
  <c r="Y35" i="2" s="1"/>
  <c r="AA35" i="2" s="1"/>
  <c r="R35" i="2"/>
  <c r="Q35" i="2"/>
  <c r="N35" i="2"/>
  <c r="J35" i="2"/>
  <c r="K35" i="2" s="1"/>
  <c r="S35" i="2" s="1"/>
  <c r="T35" i="2" s="1"/>
  <c r="G35" i="2"/>
  <c r="AA34" i="2"/>
  <c r="Z34" i="2"/>
  <c r="Y34" i="2"/>
  <c r="X34" i="2"/>
  <c r="Q34" i="2"/>
  <c r="R34" i="2" s="1"/>
  <c r="N34" i="2"/>
  <c r="J34" i="2"/>
  <c r="K34" i="2" s="1"/>
  <c r="G34" i="2"/>
  <c r="AA33" i="2"/>
  <c r="X33" i="2"/>
  <c r="Z33" i="2" s="1"/>
  <c r="Q33" i="2"/>
  <c r="N33" i="2"/>
  <c r="R33" i="2" s="1"/>
  <c r="J33" i="2"/>
  <c r="K33" i="2" s="1"/>
  <c r="G33" i="2"/>
  <c r="Z32" i="2"/>
  <c r="Y32" i="2"/>
  <c r="AA32" i="2" s="1"/>
  <c r="X32" i="2"/>
  <c r="R32" i="2"/>
  <c r="Q32" i="2"/>
  <c r="N32" i="2"/>
  <c r="K32" i="2"/>
  <c r="S32" i="2" s="1"/>
  <c r="T32" i="2" s="1"/>
  <c r="J32" i="2"/>
  <c r="G32" i="2"/>
  <c r="Y31" i="2"/>
  <c r="AA31" i="2" s="1"/>
  <c r="X31" i="2"/>
  <c r="Z31" i="2" s="1"/>
  <c r="Q31" i="2"/>
  <c r="R31" i="2" s="1"/>
  <c r="N31" i="2"/>
  <c r="J31" i="2"/>
  <c r="K31" i="2" s="1"/>
  <c r="S31" i="2" s="1"/>
  <c r="T31" i="2" s="1"/>
  <c r="G31" i="2"/>
  <c r="X30" i="2"/>
  <c r="Z30" i="2" s="1"/>
  <c r="Q30" i="2"/>
  <c r="R30" i="2" s="1"/>
  <c r="N30" i="2"/>
  <c r="J30" i="2"/>
  <c r="K30" i="2" s="1"/>
  <c r="S30" i="2" s="1"/>
  <c r="T30" i="2" s="1"/>
  <c r="G30" i="2"/>
  <c r="X29" i="2"/>
  <c r="Z29" i="2" s="1"/>
  <c r="Q29" i="2"/>
  <c r="R29" i="2" s="1"/>
  <c r="S29" i="2" s="1"/>
  <c r="T29" i="2" s="1"/>
  <c r="N29" i="2"/>
  <c r="K29" i="2"/>
  <c r="J29" i="2"/>
  <c r="G29" i="2"/>
  <c r="Z28" i="2"/>
  <c r="X28" i="2"/>
  <c r="Y28" i="2" s="1"/>
  <c r="AA28" i="2" s="1"/>
  <c r="R28" i="2"/>
  <c r="Q28" i="2"/>
  <c r="N28" i="2"/>
  <c r="J28" i="2"/>
  <c r="K28" i="2" s="1"/>
  <c r="S28" i="2" s="1"/>
  <c r="T28" i="2" s="1"/>
  <c r="G28" i="2"/>
  <c r="AA27" i="2"/>
  <c r="Z27" i="2"/>
  <c r="Y27" i="2"/>
  <c r="X27" i="2"/>
  <c r="Q27" i="2"/>
  <c r="R27" i="2" s="1"/>
  <c r="N27" i="2"/>
  <c r="K27" i="2"/>
  <c r="J27" i="2"/>
  <c r="G27" i="2"/>
  <c r="AA26" i="2"/>
  <c r="X26" i="2"/>
  <c r="Z26" i="2" s="1"/>
  <c r="Q26" i="2"/>
  <c r="R26" i="2" s="1"/>
  <c r="N26" i="2"/>
  <c r="J26" i="2"/>
  <c r="K26" i="2" s="1"/>
  <c r="S26" i="2" s="1"/>
  <c r="G26" i="2"/>
  <c r="X25" i="2"/>
  <c r="Z25" i="2" s="1"/>
  <c r="Q25" i="2"/>
  <c r="R25" i="2" s="1"/>
  <c r="N25" i="2"/>
  <c r="K25" i="2"/>
  <c r="S25" i="2" s="1"/>
  <c r="T25" i="2" s="1"/>
  <c r="J25" i="2"/>
  <c r="G25" i="2"/>
  <c r="X24" i="2"/>
  <c r="Z24" i="2" s="1"/>
  <c r="Q24" i="2"/>
  <c r="R24" i="2" s="1"/>
  <c r="N24" i="2"/>
  <c r="J24" i="2"/>
  <c r="K24" i="2" s="1"/>
  <c r="S24" i="2" s="1"/>
  <c r="T24" i="2" s="1"/>
  <c r="G24" i="2"/>
  <c r="G21" i="2"/>
  <c r="J21" i="2"/>
  <c r="K21" i="2" s="1"/>
  <c r="S21" i="2" s="1"/>
  <c r="T21" i="2" s="1"/>
  <c r="N21" i="2"/>
  <c r="Q21" i="2"/>
  <c r="R21" i="2"/>
  <c r="X21" i="2"/>
  <c r="Y21" i="2" s="1"/>
  <c r="AA21" i="2" s="1"/>
  <c r="Z21" i="2"/>
  <c r="G22" i="2"/>
  <c r="J22" i="2"/>
  <c r="K22" i="2" s="1"/>
  <c r="S22" i="2" s="1"/>
  <c r="T22" i="2" s="1"/>
  <c r="N22" i="2"/>
  <c r="Q22" i="2"/>
  <c r="R22" i="2" s="1"/>
  <c r="X22" i="2"/>
  <c r="Z22" i="2" s="1"/>
  <c r="AA22" i="2" s="1"/>
  <c r="Y22" i="2"/>
  <c r="G19" i="2"/>
  <c r="J19" i="2"/>
  <c r="K19" i="2" s="1"/>
  <c r="S19" i="2" s="1"/>
  <c r="N19" i="2"/>
  <c r="Q19" i="2"/>
  <c r="R19" i="2"/>
  <c r="X19" i="2"/>
  <c r="Y19" i="2" s="1"/>
  <c r="Z19" i="2"/>
  <c r="AA19" i="2"/>
  <c r="G20" i="2"/>
  <c r="J20" i="2"/>
  <c r="K20" i="2" s="1"/>
  <c r="N20" i="2"/>
  <c r="Q20" i="2"/>
  <c r="R20" i="2" s="1"/>
  <c r="X20" i="2"/>
  <c r="Y20" i="2" s="1"/>
  <c r="AA20" i="2"/>
  <c r="G14" i="2"/>
  <c r="J14" i="2"/>
  <c r="K14" i="2"/>
  <c r="S14" i="2" s="1"/>
  <c r="T14" i="2" s="1"/>
  <c r="N14" i="2"/>
  <c r="Q14" i="2"/>
  <c r="R14" i="2"/>
  <c r="X14" i="2"/>
  <c r="Y14" i="2" s="1"/>
  <c r="G15" i="2"/>
  <c r="J15" i="2"/>
  <c r="K15" i="2" s="1"/>
  <c r="N15" i="2"/>
  <c r="Q15" i="2"/>
  <c r="R15" i="2" s="1"/>
  <c r="X15" i="2"/>
  <c r="Y15" i="2" s="1"/>
  <c r="AA43" i="3"/>
  <c r="X43" i="3"/>
  <c r="Z43" i="3" s="1"/>
  <c r="Q43" i="3"/>
  <c r="R43" i="3" s="1"/>
  <c r="N43" i="3"/>
  <c r="K43" i="3"/>
  <c r="S43" i="3" s="1"/>
  <c r="J43" i="3"/>
  <c r="G43" i="3"/>
  <c r="AA42" i="3"/>
  <c r="X42" i="3"/>
  <c r="Z42" i="3" s="1"/>
  <c r="Q42" i="3"/>
  <c r="N42" i="3"/>
  <c r="R42" i="3" s="1"/>
  <c r="J42" i="3"/>
  <c r="K42" i="3" s="1"/>
  <c r="S42" i="3" s="1"/>
  <c r="G42" i="3"/>
  <c r="Z41" i="3"/>
  <c r="X41" i="3"/>
  <c r="Y41" i="3" s="1"/>
  <c r="AA41" i="3" s="1"/>
  <c r="R41" i="3"/>
  <c r="Q41" i="3"/>
  <c r="N41" i="3"/>
  <c r="J41" i="3"/>
  <c r="K41" i="3" s="1"/>
  <c r="S41" i="3" s="1"/>
  <c r="T41" i="3" s="1"/>
  <c r="G41" i="3"/>
  <c r="Z40" i="3"/>
  <c r="Y40" i="3"/>
  <c r="AA40" i="3" s="1"/>
  <c r="X40" i="3"/>
  <c r="Q40" i="3"/>
  <c r="R40" i="3" s="1"/>
  <c r="N40" i="3"/>
  <c r="J40" i="3"/>
  <c r="K40" i="3" s="1"/>
  <c r="G40" i="3"/>
  <c r="X39" i="3"/>
  <c r="Z39" i="3" s="1"/>
  <c r="Q39" i="3"/>
  <c r="N39" i="3"/>
  <c r="R39" i="3" s="1"/>
  <c r="J39" i="3"/>
  <c r="K39" i="3" s="1"/>
  <c r="G39" i="3"/>
  <c r="Z38" i="3"/>
  <c r="X38" i="3"/>
  <c r="Y38" i="3" s="1"/>
  <c r="AA38" i="3" s="1"/>
  <c r="R38" i="3"/>
  <c r="Q38" i="3"/>
  <c r="N38" i="3"/>
  <c r="K38" i="3"/>
  <c r="S38" i="3" s="1"/>
  <c r="T38" i="3" s="1"/>
  <c r="J38" i="3"/>
  <c r="G38" i="3"/>
  <c r="Y37" i="3"/>
  <c r="X37" i="3"/>
  <c r="Z37" i="3" s="1"/>
  <c r="Q37" i="3"/>
  <c r="R37" i="3" s="1"/>
  <c r="N37" i="3"/>
  <c r="J37" i="3"/>
  <c r="K37" i="3" s="1"/>
  <c r="S37" i="3" s="1"/>
  <c r="T37" i="3" s="1"/>
  <c r="G37" i="3"/>
  <c r="AA36" i="3"/>
  <c r="X36" i="3"/>
  <c r="Z36" i="3" s="1"/>
  <c r="Q36" i="3"/>
  <c r="R36" i="3" s="1"/>
  <c r="N36" i="3"/>
  <c r="J36" i="3"/>
  <c r="K36" i="3" s="1"/>
  <c r="S36" i="3" s="1"/>
  <c r="G36" i="3"/>
  <c r="AA35" i="3"/>
  <c r="X35" i="3"/>
  <c r="Z35" i="3" s="1"/>
  <c r="Q35" i="3"/>
  <c r="N35" i="3"/>
  <c r="R35" i="3" s="1"/>
  <c r="J35" i="3"/>
  <c r="K35" i="3" s="1"/>
  <c r="S35" i="3" s="1"/>
  <c r="G35" i="3"/>
  <c r="Z34" i="3"/>
  <c r="X34" i="3"/>
  <c r="Y34" i="3" s="1"/>
  <c r="AA34" i="3" s="1"/>
  <c r="R34" i="3"/>
  <c r="Q34" i="3"/>
  <c r="N34" i="3"/>
  <c r="J34" i="3"/>
  <c r="K34" i="3" s="1"/>
  <c r="S34" i="3" s="1"/>
  <c r="T34" i="3" s="1"/>
  <c r="G34" i="3"/>
  <c r="Z33" i="3"/>
  <c r="Y33" i="3"/>
  <c r="AA33" i="3" s="1"/>
  <c r="X33" i="3"/>
  <c r="Q33" i="3"/>
  <c r="R33" i="3" s="1"/>
  <c r="N33" i="3"/>
  <c r="J33" i="3"/>
  <c r="G33" i="3"/>
  <c r="K33" i="3" s="1"/>
  <c r="X32" i="3"/>
  <c r="Z32" i="3" s="1"/>
  <c r="Q32" i="3"/>
  <c r="N32" i="3"/>
  <c r="R32" i="3" s="1"/>
  <c r="J32" i="3"/>
  <c r="K32" i="3" s="1"/>
  <c r="G32" i="3"/>
  <c r="Z31" i="3"/>
  <c r="Y31" i="3"/>
  <c r="AA31" i="3" s="1"/>
  <c r="X31" i="3"/>
  <c r="Q31" i="3"/>
  <c r="R31" i="3" s="1"/>
  <c r="N31" i="3"/>
  <c r="K31" i="3"/>
  <c r="S31" i="3" s="1"/>
  <c r="T31" i="3" s="1"/>
  <c r="J31" i="3"/>
  <c r="G31" i="3"/>
  <c r="X30" i="3"/>
  <c r="Z30" i="3" s="1"/>
  <c r="Q30" i="3"/>
  <c r="R30" i="3" s="1"/>
  <c r="N30" i="3"/>
  <c r="J30" i="3"/>
  <c r="K30" i="3" s="1"/>
  <c r="G30" i="3"/>
  <c r="AA29" i="3"/>
  <c r="X29" i="3"/>
  <c r="Z29" i="3" s="1"/>
  <c r="Q29" i="3"/>
  <c r="R29" i="3" s="1"/>
  <c r="N29" i="3"/>
  <c r="J29" i="3"/>
  <c r="K29" i="3" s="1"/>
  <c r="S29" i="3" s="1"/>
  <c r="G29" i="3"/>
  <c r="AA28" i="3"/>
  <c r="Z28" i="3"/>
  <c r="X28" i="3"/>
  <c r="Y28" i="3" s="1"/>
  <c r="R28" i="3"/>
  <c r="Q28" i="3"/>
  <c r="N28" i="3"/>
  <c r="J28" i="3"/>
  <c r="K28" i="3" s="1"/>
  <c r="S28" i="3" s="1"/>
  <c r="G28" i="3"/>
  <c r="Z27" i="3"/>
  <c r="Y27" i="3"/>
  <c r="AA27" i="3" s="1"/>
  <c r="X27" i="3"/>
  <c r="R27" i="3"/>
  <c r="Q27" i="3"/>
  <c r="N27" i="3"/>
  <c r="J27" i="3"/>
  <c r="K27" i="3" s="1"/>
  <c r="S27" i="3" s="1"/>
  <c r="T27" i="3" s="1"/>
  <c r="G27" i="3"/>
  <c r="Y26" i="3"/>
  <c r="X26" i="3"/>
  <c r="Z26" i="3" s="1"/>
  <c r="Q26" i="3"/>
  <c r="R26" i="3" s="1"/>
  <c r="N26" i="3"/>
  <c r="J26" i="3"/>
  <c r="K26" i="3" s="1"/>
  <c r="S26" i="3" s="1"/>
  <c r="T26" i="3" s="1"/>
  <c r="G26" i="3"/>
  <c r="X25" i="3"/>
  <c r="Z25" i="3" s="1"/>
  <c r="Q25" i="3"/>
  <c r="N25" i="3"/>
  <c r="R25" i="3" s="1"/>
  <c r="S25" i="3" s="1"/>
  <c r="T25" i="3" s="1"/>
  <c r="K25" i="3"/>
  <c r="J25" i="3"/>
  <c r="G25" i="3"/>
  <c r="Z24" i="3"/>
  <c r="Y24" i="3"/>
  <c r="AA24" i="3" s="1"/>
  <c r="X24" i="3"/>
  <c r="Q24" i="3"/>
  <c r="R24" i="3" s="1"/>
  <c r="N24" i="3"/>
  <c r="K24" i="3"/>
  <c r="S24" i="3" s="1"/>
  <c r="T24" i="3" s="1"/>
  <c r="J24" i="3"/>
  <c r="G24" i="3"/>
  <c r="X23" i="3"/>
  <c r="Z23" i="3" s="1"/>
  <c r="Q23" i="3"/>
  <c r="R23" i="3" s="1"/>
  <c r="N23" i="3"/>
  <c r="J23" i="3"/>
  <c r="K23" i="3" s="1"/>
  <c r="S23" i="3" s="1"/>
  <c r="T23" i="3" s="1"/>
  <c r="G23" i="3"/>
  <c r="G21" i="3"/>
  <c r="J21" i="3"/>
  <c r="K21" i="3" s="1"/>
  <c r="S21" i="3" s="1"/>
  <c r="N21" i="3"/>
  <c r="Q21" i="3"/>
  <c r="R21" i="3"/>
  <c r="X21" i="3"/>
  <c r="Y21" i="3" s="1"/>
  <c r="Z21" i="3"/>
  <c r="AA21" i="3"/>
  <c r="G22" i="3"/>
  <c r="K22" i="3" s="1"/>
  <c r="J22" i="3"/>
  <c r="N22" i="3"/>
  <c r="Q22" i="3"/>
  <c r="R22" i="3" s="1"/>
  <c r="X22" i="3"/>
  <c r="Z22" i="3" s="1"/>
  <c r="Y22" i="3"/>
  <c r="AA22" i="3"/>
  <c r="X17" i="3"/>
  <c r="Z17" i="3" s="1"/>
  <c r="Q17" i="3"/>
  <c r="R17" i="3" s="1"/>
  <c r="N17" i="3"/>
  <c r="J17" i="3"/>
  <c r="K17" i="3" s="1"/>
  <c r="S17" i="3" s="1"/>
  <c r="T17" i="3" s="1"/>
  <c r="G17" i="3"/>
  <c r="X16" i="3"/>
  <c r="Z16" i="3" s="1"/>
  <c r="Q16" i="3"/>
  <c r="R16" i="3" s="1"/>
  <c r="N16" i="3"/>
  <c r="J16" i="3"/>
  <c r="G16" i="3"/>
  <c r="K16" i="3" s="1"/>
  <c r="AA15" i="3"/>
  <c r="X15" i="3"/>
  <c r="Z15" i="3" s="1"/>
  <c r="Q15" i="3"/>
  <c r="R15" i="3" s="1"/>
  <c r="N15" i="3"/>
  <c r="J15" i="3"/>
  <c r="K15" i="3" s="1"/>
  <c r="G15" i="3"/>
  <c r="AA14" i="3"/>
  <c r="Z14" i="3"/>
  <c r="X14" i="3"/>
  <c r="Y14" i="3" s="1"/>
  <c r="R14" i="3"/>
  <c r="Q14" i="3"/>
  <c r="N14" i="3"/>
  <c r="J14" i="3"/>
  <c r="K14" i="3" s="1"/>
  <c r="S14" i="3" s="1"/>
  <c r="G14" i="3"/>
  <c r="G19" i="4"/>
  <c r="J19" i="4"/>
  <c r="K19" i="4" s="1"/>
  <c r="S19" i="4" s="1"/>
  <c r="T19" i="4" s="1"/>
  <c r="N19" i="4"/>
  <c r="Q19" i="4"/>
  <c r="R19" i="4"/>
  <c r="X19" i="4"/>
  <c r="Y19" i="4" s="1"/>
  <c r="AA19" i="4" s="1"/>
  <c r="Z19" i="4"/>
  <c r="G20" i="4"/>
  <c r="J20" i="4"/>
  <c r="K20" i="4" s="1"/>
  <c r="S20" i="4" s="1"/>
  <c r="T20" i="4" s="1"/>
  <c r="N20" i="4"/>
  <c r="Q20" i="4"/>
  <c r="R20" i="4" s="1"/>
  <c r="X20" i="4"/>
  <c r="Y20" i="4"/>
  <c r="Z20" i="4"/>
  <c r="AA20" i="4"/>
  <c r="G21" i="4"/>
  <c r="J21" i="4"/>
  <c r="K21" i="4" s="1"/>
  <c r="S21" i="4" s="1"/>
  <c r="T21" i="4" s="1"/>
  <c r="N21" i="4"/>
  <c r="Q21" i="4"/>
  <c r="R21" i="4" s="1"/>
  <c r="X21" i="4"/>
  <c r="Y21" i="4"/>
  <c r="AA21" i="4" s="1"/>
  <c r="Z21" i="4"/>
  <c r="AA18" i="4"/>
  <c r="Y18" i="4"/>
  <c r="X18" i="4"/>
  <c r="Z18" i="4" s="1"/>
  <c r="Q18" i="4"/>
  <c r="R18" i="4" s="1"/>
  <c r="N18" i="4"/>
  <c r="J18" i="4"/>
  <c r="K18" i="4" s="1"/>
  <c r="S18" i="4" s="1"/>
  <c r="G18" i="4"/>
  <c r="AA17" i="4"/>
  <c r="X17" i="4"/>
  <c r="Z17" i="4" s="1"/>
  <c r="Q17" i="4"/>
  <c r="R17" i="4" s="1"/>
  <c r="N17" i="4"/>
  <c r="J17" i="4"/>
  <c r="G17" i="4"/>
  <c r="K17" i="4" s="1"/>
  <c r="S17" i="4" s="1"/>
  <c r="Z27" i="4"/>
  <c r="X27" i="4"/>
  <c r="Y27" i="4" s="1"/>
  <c r="AA27" i="4" s="1"/>
  <c r="R27" i="4"/>
  <c r="Q27" i="4"/>
  <c r="N27" i="4"/>
  <c r="J27" i="4"/>
  <c r="K27" i="4" s="1"/>
  <c r="S27" i="4" s="1"/>
  <c r="T27" i="4" s="1"/>
  <c r="G27" i="4"/>
  <c r="Y26" i="4"/>
  <c r="X26" i="4"/>
  <c r="Z26" i="4" s="1"/>
  <c r="AA26" i="4" s="1"/>
  <c r="Q26" i="4"/>
  <c r="R26" i="4" s="1"/>
  <c r="N26" i="4"/>
  <c r="J26" i="4"/>
  <c r="G26" i="4"/>
  <c r="K26" i="4" s="1"/>
  <c r="AA25" i="4"/>
  <c r="Y25" i="4"/>
  <c r="X25" i="4"/>
  <c r="Z25" i="4" s="1"/>
  <c r="Q25" i="4"/>
  <c r="R25" i="4" s="1"/>
  <c r="N25" i="4"/>
  <c r="J25" i="4"/>
  <c r="K25" i="4" s="1"/>
  <c r="S25" i="4" s="1"/>
  <c r="G25" i="4"/>
  <c r="AA24" i="4"/>
  <c r="X24" i="4"/>
  <c r="Z24" i="4" s="1"/>
  <c r="Q24" i="4"/>
  <c r="N24" i="4"/>
  <c r="R24" i="4" s="1"/>
  <c r="S24" i="4" s="1"/>
  <c r="K24" i="4"/>
  <c r="J24" i="4"/>
  <c r="G24" i="4"/>
  <c r="G40" i="4"/>
  <c r="J40" i="4"/>
  <c r="K40" i="4" s="1"/>
  <c r="S40" i="4" s="1"/>
  <c r="T40" i="4" s="1"/>
  <c r="N40" i="4"/>
  <c r="Q40" i="4"/>
  <c r="R40" i="4"/>
  <c r="X40" i="4"/>
  <c r="Y40" i="4"/>
  <c r="AA40" i="4" s="1"/>
  <c r="Z40" i="4"/>
  <c r="G41" i="4"/>
  <c r="K41" i="4" s="1"/>
  <c r="S41" i="4" s="1"/>
  <c r="T41" i="4" s="1"/>
  <c r="J41" i="4"/>
  <c r="N41" i="4"/>
  <c r="Q41" i="4"/>
  <c r="R41" i="4"/>
  <c r="X41" i="4"/>
  <c r="Y41" i="4"/>
  <c r="Z41" i="4"/>
  <c r="AA41" i="4"/>
  <c r="G42" i="4"/>
  <c r="J42" i="4"/>
  <c r="K42" i="4" s="1"/>
  <c r="S42" i="4" s="1"/>
  <c r="T42" i="4" s="1"/>
  <c r="N42" i="4"/>
  <c r="R42" i="4" s="1"/>
  <c r="Q42" i="4"/>
  <c r="X42" i="4"/>
  <c r="Y42" i="4" s="1"/>
  <c r="G38" i="4"/>
  <c r="J38" i="4"/>
  <c r="K38" i="4" s="1"/>
  <c r="N38" i="4"/>
  <c r="Q38" i="4"/>
  <c r="R38" i="4" s="1"/>
  <c r="X38" i="4"/>
  <c r="Z38" i="4" s="1"/>
  <c r="Y38" i="4"/>
  <c r="AA38" i="4"/>
  <c r="G39" i="4"/>
  <c r="J39" i="4"/>
  <c r="K39" i="4" s="1"/>
  <c r="S39" i="4" s="1"/>
  <c r="N39" i="4"/>
  <c r="Q39" i="4"/>
  <c r="R39" i="4"/>
  <c r="X39" i="4"/>
  <c r="Y39" i="4" s="1"/>
  <c r="Z39" i="4"/>
  <c r="AA39" i="4"/>
  <c r="AA33" i="4"/>
  <c r="X33" i="4"/>
  <c r="Z33" i="4" s="1"/>
  <c r="Q33" i="4"/>
  <c r="R33" i="4" s="1"/>
  <c r="S33" i="4" s="1"/>
  <c r="N33" i="4"/>
  <c r="K33" i="4"/>
  <c r="J33" i="4"/>
  <c r="G33" i="4"/>
  <c r="AA32" i="4"/>
  <c r="X32" i="4"/>
  <c r="Z32" i="4" s="1"/>
  <c r="Q32" i="4"/>
  <c r="N32" i="4"/>
  <c r="R32" i="4" s="1"/>
  <c r="J32" i="4"/>
  <c r="K32" i="4" s="1"/>
  <c r="S32" i="4" s="1"/>
  <c r="G32" i="4"/>
  <c r="AA31" i="4"/>
  <c r="Z31" i="4"/>
  <c r="Y31" i="4"/>
  <c r="X31" i="4"/>
  <c r="Q31" i="4"/>
  <c r="R31" i="4" s="1"/>
  <c r="N31" i="4"/>
  <c r="K31" i="4"/>
  <c r="S31" i="4" s="1"/>
  <c r="J31" i="4"/>
  <c r="G31" i="4"/>
  <c r="G34" i="4"/>
  <c r="K34" i="4" s="1"/>
  <c r="S34" i="4" s="1"/>
  <c r="T34" i="4" s="1"/>
  <c r="J34" i="4"/>
  <c r="N34" i="4"/>
  <c r="Q34" i="4"/>
  <c r="R34" i="4" s="1"/>
  <c r="X34" i="4"/>
  <c r="Y34" i="4"/>
  <c r="Z34" i="4"/>
  <c r="AA34" i="4"/>
  <c r="AA22" i="4"/>
  <c r="X22" i="4"/>
  <c r="Z22" i="4" s="1"/>
  <c r="Q22" i="4"/>
  <c r="R22" i="4" s="1"/>
  <c r="N22" i="4"/>
  <c r="J22" i="4"/>
  <c r="K22" i="4" s="1"/>
  <c r="G22" i="4"/>
  <c r="X43" i="5"/>
  <c r="Z43" i="5" s="1"/>
  <c r="Q43" i="5"/>
  <c r="R43" i="5" s="1"/>
  <c r="N43" i="5"/>
  <c r="J43" i="5"/>
  <c r="K43" i="5" s="1"/>
  <c r="S43" i="5" s="1"/>
  <c r="T43" i="5" s="1"/>
  <c r="G43" i="5"/>
  <c r="X42" i="5"/>
  <c r="Z42" i="5" s="1"/>
  <c r="Q42" i="5"/>
  <c r="R42" i="5" s="1"/>
  <c r="N42" i="5"/>
  <c r="J42" i="5"/>
  <c r="G42" i="5"/>
  <c r="K42" i="5" s="1"/>
  <c r="AA41" i="5"/>
  <c r="Z41" i="5"/>
  <c r="X41" i="5"/>
  <c r="Y41" i="5" s="1"/>
  <c r="R41" i="5"/>
  <c r="S41" i="5" s="1"/>
  <c r="Q41" i="5"/>
  <c r="N41" i="5"/>
  <c r="K41" i="5"/>
  <c r="J41" i="5"/>
  <c r="G41" i="5"/>
  <c r="AA40" i="5"/>
  <c r="Z40" i="5"/>
  <c r="Y40" i="5"/>
  <c r="X40" i="5"/>
  <c r="Q40" i="5"/>
  <c r="R40" i="5" s="1"/>
  <c r="N40" i="5"/>
  <c r="J40" i="5"/>
  <c r="K40" i="5" s="1"/>
  <c r="G40" i="5"/>
  <c r="X39" i="5"/>
  <c r="Z39" i="5" s="1"/>
  <c r="Q39" i="5"/>
  <c r="N39" i="5"/>
  <c r="R39" i="5" s="1"/>
  <c r="J39" i="5"/>
  <c r="G39" i="5"/>
  <c r="K39" i="5" s="1"/>
  <c r="Y38" i="5"/>
  <c r="X38" i="5"/>
  <c r="Z38" i="5" s="1"/>
  <c r="Q38" i="5"/>
  <c r="R38" i="5" s="1"/>
  <c r="N38" i="5"/>
  <c r="K38" i="5"/>
  <c r="S38" i="5" s="1"/>
  <c r="T38" i="5" s="1"/>
  <c r="J38" i="5"/>
  <c r="G38" i="5"/>
  <c r="X37" i="5"/>
  <c r="Z37" i="5" s="1"/>
  <c r="Q37" i="5"/>
  <c r="N37" i="5"/>
  <c r="R37" i="5" s="1"/>
  <c r="J37" i="5"/>
  <c r="K37" i="5" s="1"/>
  <c r="S37" i="5" s="1"/>
  <c r="T37" i="5" s="1"/>
  <c r="G37" i="5"/>
  <c r="X36" i="5"/>
  <c r="Z36" i="5" s="1"/>
  <c r="Q36" i="5"/>
  <c r="R36" i="5" s="1"/>
  <c r="N36" i="5"/>
  <c r="J36" i="5"/>
  <c r="K36" i="5" s="1"/>
  <c r="S36" i="5" s="1"/>
  <c r="T36" i="5" s="1"/>
  <c r="G36" i="5"/>
  <c r="X35" i="5"/>
  <c r="Z35" i="5" s="1"/>
  <c r="Q35" i="5"/>
  <c r="R35" i="5" s="1"/>
  <c r="N35" i="5"/>
  <c r="J35" i="5"/>
  <c r="G35" i="5"/>
  <c r="K35" i="5" s="1"/>
  <c r="AA34" i="5"/>
  <c r="Z34" i="5"/>
  <c r="X34" i="5"/>
  <c r="Y34" i="5" s="1"/>
  <c r="R34" i="5"/>
  <c r="Q34" i="5"/>
  <c r="N34" i="5"/>
  <c r="J34" i="5"/>
  <c r="K34" i="5" s="1"/>
  <c r="S34" i="5" s="1"/>
  <c r="G34" i="5"/>
  <c r="AA33" i="5"/>
  <c r="Z33" i="5"/>
  <c r="Y33" i="5"/>
  <c r="X33" i="5"/>
  <c r="Q33" i="5"/>
  <c r="R33" i="5" s="1"/>
  <c r="N33" i="5"/>
  <c r="J33" i="5"/>
  <c r="K33" i="5" s="1"/>
  <c r="G33" i="5"/>
  <c r="X32" i="5"/>
  <c r="Z32" i="5" s="1"/>
  <c r="Q32" i="5"/>
  <c r="N32" i="5"/>
  <c r="R32" i="5" s="1"/>
  <c r="J32" i="5"/>
  <c r="K32" i="5" s="1"/>
  <c r="S32" i="5" s="1"/>
  <c r="T32" i="5" s="1"/>
  <c r="G32" i="5"/>
  <c r="Y31" i="5"/>
  <c r="AA31" i="5" s="1"/>
  <c r="X31" i="5"/>
  <c r="Z31" i="5" s="1"/>
  <c r="Q31" i="5"/>
  <c r="R31" i="5" s="1"/>
  <c r="N31" i="5"/>
  <c r="K31" i="5"/>
  <c r="S31" i="5" s="1"/>
  <c r="T31" i="5" s="1"/>
  <c r="J31" i="5"/>
  <c r="G31" i="5"/>
  <c r="X30" i="5"/>
  <c r="Z30" i="5" s="1"/>
  <c r="Q30" i="5"/>
  <c r="N30" i="5"/>
  <c r="R30" i="5" s="1"/>
  <c r="J30" i="5"/>
  <c r="K30" i="5" s="1"/>
  <c r="S30" i="5" s="1"/>
  <c r="T30" i="5" s="1"/>
  <c r="G30" i="5"/>
  <c r="X29" i="5"/>
  <c r="Z29" i="5" s="1"/>
  <c r="Q29" i="5"/>
  <c r="R29" i="5" s="1"/>
  <c r="N29" i="5"/>
  <c r="J29" i="5"/>
  <c r="K29" i="5" s="1"/>
  <c r="S29" i="5" s="1"/>
  <c r="T29" i="5" s="1"/>
  <c r="G29" i="5"/>
  <c r="X28" i="5"/>
  <c r="Z28" i="5" s="1"/>
  <c r="Q28" i="5"/>
  <c r="R28" i="5" s="1"/>
  <c r="N28" i="5"/>
  <c r="J28" i="5"/>
  <c r="K28" i="5" s="1"/>
  <c r="G28" i="5"/>
  <c r="AA27" i="5"/>
  <c r="Z27" i="5"/>
  <c r="X27" i="5"/>
  <c r="Y27" i="5" s="1"/>
  <c r="R27" i="5"/>
  <c r="Q27" i="5"/>
  <c r="N27" i="5"/>
  <c r="J27" i="5"/>
  <c r="K27" i="5" s="1"/>
  <c r="S27" i="5" s="1"/>
  <c r="G27" i="5"/>
  <c r="AA26" i="5"/>
  <c r="Z26" i="5"/>
  <c r="Y26" i="5"/>
  <c r="X26" i="5"/>
  <c r="Q26" i="5"/>
  <c r="R26" i="5" s="1"/>
  <c r="N26" i="5"/>
  <c r="J26" i="5"/>
  <c r="K26" i="5" s="1"/>
  <c r="G26" i="5"/>
  <c r="X25" i="5"/>
  <c r="Z25" i="5" s="1"/>
  <c r="Q25" i="5"/>
  <c r="N25" i="5"/>
  <c r="R25" i="5" s="1"/>
  <c r="J25" i="5"/>
  <c r="K25" i="5" s="1"/>
  <c r="G25" i="5"/>
  <c r="Z24" i="5"/>
  <c r="Y24" i="5"/>
  <c r="AA24" i="5" s="1"/>
  <c r="X24" i="5"/>
  <c r="Q24" i="5"/>
  <c r="R24" i="5" s="1"/>
  <c r="N24" i="5"/>
  <c r="K24" i="5"/>
  <c r="S24" i="5" s="1"/>
  <c r="T24" i="5" s="1"/>
  <c r="J24" i="5"/>
  <c r="G24" i="5"/>
  <c r="X23" i="5"/>
  <c r="Z23" i="5" s="1"/>
  <c r="Q23" i="5"/>
  <c r="R23" i="5" s="1"/>
  <c r="N23" i="5"/>
  <c r="J23" i="5"/>
  <c r="K23" i="5" s="1"/>
  <c r="S23" i="5" s="1"/>
  <c r="T23" i="5" s="1"/>
  <c r="G23" i="5"/>
  <c r="G21" i="5"/>
  <c r="J21" i="5"/>
  <c r="K21" i="5"/>
  <c r="S21" i="5" s="1"/>
  <c r="T21" i="5" s="1"/>
  <c r="N21" i="5"/>
  <c r="R21" i="5" s="1"/>
  <c r="Q21" i="5"/>
  <c r="X21" i="5"/>
  <c r="Y21" i="5" s="1"/>
  <c r="G22" i="5"/>
  <c r="J22" i="5"/>
  <c r="K22" i="5" s="1"/>
  <c r="S22" i="5" s="1"/>
  <c r="T22" i="5" s="1"/>
  <c r="N22" i="5"/>
  <c r="Q22" i="5"/>
  <c r="R22" i="5" s="1"/>
  <c r="X22" i="5"/>
  <c r="Y22" i="5" s="1"/>
  <c r="G15" i="5"/>
  <c r="J15" i="5"/>
  <c r="K15" i="5" s="1"/>
  <c r="S15" i="5" s="1"/>
  <c r="T15" i="5" s="1"/>
  <c r="N15" i="5"/>
  <c r="Q15" i="5"/>
  <c r="R15" i="5"/>
  <c r="X15" i="5"/>
  <c r="Y15" i="5" s="1"/>
  <c r="AA14" i="5"/>
  <c r="X14" i="5"/>
  <c r="Z14" i="5" s="1"/>
  <c r="Q14" i="5"/>
  <c r="R14" i="5" s="1"/>
  <c r="N14" i="5"/>
  <c r="K14" i="5"/>
  <c r="S14" i="5" s="1"/>
  <c r="J14" i="5"/>
  <c r="G14" i="5"/>
  <c r="G24" i="6"/>
  <c r="J24" i="6"/>
  <c r="K24" i="6" s="1"/>
  <c r="N24" i="6"/>
  <c r="Q24" i="6"/>
  <c r="R24" i="6" s="1"/>
  <c r="X24" i="6"/>
  <c r="Y24" i="6" s="1"/>
  <c r="G25" i="6"/>
  <c r="J25" i="6"/>
  <c r="K25" i="6" s="1"/>
  <c r="N25" i="6"/>
  <c r="Q25" i="6"/>
  <c r="R25" i="6" s="1"/>
  <c r="X25" i="6"/>
  <c r="Y25" i="6"/>
  <c r="AA25" i="6" s="1"/>
  <c r="Z25" i="6"/>
  <c r="G22" i="6"/>
  <c r="J22" i="6"/>
  <c r="K22" i="6" s="1"/>
  <c r="S22" i="6" s="1"/>
  <c r="N22" i="6"/>
  <c r="Q22" i="6"/>
  <c r="R22" i="6"/>
  <c r="X22" i="6"/>
  <c r="Y22" i="6" s="1"/>
  <c r="AA22" i="6"/>
  <c r="G23" i="6"/>
  <c r="J23" i="6"/>
  <c r="K23" i="6"/>
  <c r="S23" i="6" s="1"/>
  <c r="N23" i="6"/>
  <c r="Q23" i="6"/>
  <c r="R23" i="6" s="1"/>
  <c r="X23" i="6"/>
  <c r="Y23" i="6" s="1"/>
  <c r="AA23" i="6"/>
  <c r="G17" i="6"/>
  <c r="J17" i="6"/>
  <c r="K17" i="6" s="1"/>
  <c r="N17" i="6"/>
  <c r="R17" i="6" s="1"/>
  <c r="Q17" i="6"/>
  <c r="X17" i="6"/>
  <c r="Y17" i="6" s="1"/>
  <c r="G18" i="6"/>
  <c r="J18" i="6"/>
  <c r="K18" i="6" s="1"/>
  <c r="S18" i="6" s="1"/>
  <c r="T18" i="6" s="1"/>
  <c r="N18" i="6"/>
  <c r="Q18" i="6"/>
  <c r="R18" i="6" s="1"/>
  <c r="X18" i="6"/>
  <c r="Z18" i="6" s="1"/>
  <c r="Y18" i="6"/>
  <c r="AA18" i="6" s="1"/>
  <c r="G19" i="6"/>
  <c r="J19" i="6"/>
  <c r="K19" i="6" s="1"/>
  <c r="S19" i="6" s="1"/>
  <c r="T19" i="6" s="1"/>
  <c r="N19" i="6"/>
  <c r="Q19" i="6"/>
  <c r="R19" i="6"/>
  <c r="X19" i="6"/>
  <c r="Y19" i="6"/>
  <c r="AA19" i="6" s="1"/>
  <c r="Z19" i="6"/>
  <c r="G15" i="6"/>
  <c r="J15" i="6"/>
  <c r="K15" i="6" s="1"/>
  <c r="S15" i="6" s="1"/>
  <c r="N15" i="6"/>
  <c r="Q15" i="6"/>
  <c r="R15" i="6"/>
  <c r="X15" i="6"/>
  <c r="Y15" i="6"/>
  <c r="Z15" i="6"/>
  <c r="AA15" i="6"/>
  <c r="G16" i="6"/>
  <c r="J16" i="6"/>
  <c r="K16" i="6" s="1"/>
  <c r="S16" i="6" s="1"/>
  <c r="N16" i="6"/>
  <c r="Q16" i="6"/>
  <c r="R16" i="6"/>
  <c r="X16" i="6"/>
  <c r="Y16" i="6"/>
  <c r="Z16" i="6"/>
  <c r="AA16" i="6"/>
  <c r="G31" i="6"/>
  <c r="J31" i="6"/>
  <c r="K31" i="6" s="1"/>
  <c r="N31" i="6"/>
  <c r="Q31" i="6"/>
  <c r="R31" i="6" s="1"/>
  <c r="X31" i="6"/>
  <c r="Y31" i="6" s="1"/>
  <c r="G32" i="6"/>
  <c r="J32" i="6"/>
  <c r="K32" i="6" s="1"/>
  <c r="S32" i="6" s="1"/>
  <c r="T32" i="6" s="1"/>
  <c r="N32" i="6"/>
  <c r="Q32" i="6"/>
  <c r="R32" i="6" s="1"/>
  <c r="X32" i="6"/>
  <c r="Z32" i="6" s="1"/>
  <c r="Y32" i="6"/>
  <c r="AA32" i="6" s="1"/>
  <c r="G29" i="6"/>
  <c r="J29" i="6"/>
  <c r="K29" i="6" s="1"/>
  <c r="S29" i="6" s="1"/>
  <c r="N29" i="6"/>
  <c r="Q29" i="6"/>
  <c r="R29" i="6" s="1"/>
  <c r="X29" i="6"/>
  <c r="Z29" i="6" s="1"/>
  <c r="Y29" i="6"/>
  <c r="AA29" i="6"/>
  <c r="G30" i="6"/>
  <c r="J30" i="6"/>
  <c r="K30" i="6" s="1"/>
  <c r="S30" i="6" s="1"/>
  <c r="N30" i="6"/>
  <c r="Q30" i="6"/>
  <c r="R30" i="6"/>
  <c r="X30" i="6"/>
  <c r="Y30" i="6"/>
  <c r="Z30" i="6"/>
  <c r="AA30" i="6"/>
  <c r="G36" i="6"/>
  <c r="K36" i="6" s="1"/>
  <c r="J36" i="6"/>
  <c r="N36" i="6"/>
  <c r="Q36" i="6"/>
  <c r="R36" i="6" s="1"/>
  <c r="X36" i="6"/>
  <c r="Z36" i="6" s="1"/>
  <c r="Y36" i="6"/>
  <c r="AA36" i="6"/>
  <c r="AA44" i="6"/>
  <c r="X44" i="6"/>
  <c r="Z44" i="6" s="1"/>
  <c r="Q44" i="6"/>
  <c r="R44" i="6" s="1"/>
  <c r="N44" i="6"/>
  <c r="J44" i="6"/>
  <c r="K44" i="6" s="1"/>
  <c r="S44" i="6" s="1"/>
  <c r="G44" i="6"/>
  <c r="AA43" i="6"/>
  <c r="Z43" i="6"/>
  <c r="X43" i="6"/>
  <c r="Y43" i="6" s="1"/>
  <c r="R43" i="6"/>
  <c r="Q43" i="6"/>
  <c r="N43" i="6"/>
  <c r="J43" i="6"/>
  <c r="K43" i="6" s="1"/>
  <c r="S43" i="6" s="1"/>
  <c r="G43" i="6"/>
  <c r="AA42" i="6"/>
  <c r="Z42" i="6"/>
  <c r="Y42" i="6"/>
  <c r="X42" i="6"/>
  <c r="R42" i="6"/>
  <c r="Q42" i="6"/>
  <c r="N42" i="6"/>
  <c r="J42" i="6"/>
  <c r="K42" i="6" s="1"/>
  <c r="S42" i="6" s="1"/>
  <c r="G42" i="6"/>
  <c r="AA41" i="6"/>
  <c r="Z41" i="6"/>
  <c r="Y41" i="6"/>
  <c r="X41" i="6"/>
  <c r="Q41" i="6"/>
  <c r="R41" i="6" s="1"/>
  <c r="N41" i="6"/>
  <c r="J41" i="6"/>
  <c r="K41" i="6" s="1"/>
  <c r="S41" i="6" s="1"/>
  <c r="G41" i="6"/>
  <c r="X40" i="6"/>
  <c r="Z40" i="6" s="1"/>
  <c r="Q40" i="6"/>
  <c r="N40" i="6"/>
  <c r="R40" i="6" s="1"/>
  <c r="S40" i="6" s="1"/>
  <c r="T40" i="6" s="1"/>
  <c r="K40" i="6"/>
  <c r="J40" i="6"/>
  <c r="G40" i="6"/>
  <c r="Y39" i="6"/>
  <c r="X39" i="6"/>
  <c r="Z39" i="6" s="1"/>
  <c r="Q39" i="6"/>
  <c r="R39" i="6" s="1"/>
  <c r="N39" i="6"/>
  <c r="K39" i="6"/>
  <c r="J39" i="6"/>
  <c r="G39" i="6"/>
  <c r="X38" i="6"/>
  <c r="Z38" i="6" s="1"/>
  <c r="Q38" i="6"/>
  <c r="R38" i="6" s="1"/>
  <c r="N38" i="6"/>
  <c r="J38" i="6"/>
  <c r="K38" i="6" s="1"/>
  <c r="G38" i="6"/>
  <c r="AA37" i="6"/>
  <c r="X37" i="6"/>
  <c r="Z37" i="6" s="1"/>
  <c r="Q37" i="6"/>
  <c r="R37" i="6" s="1"/>
  <c r="N37" i="6"/>
  <c r="K37" i="6"/>
  <c r="S37" i="6" s="1"/>
  <c r="J37" i="6"/>
  <c r="G37" i="6"/>
  <c r="G32" i="7"/>
  <c r="J32" i="7"/>
  <c r="K32" i="7" s="1"/>
  <c r="S32" i="7" s="1"/>
  <c r="T32" i="7" s="1"/>
  <c r="N32" i="7"/>
  <c r="R32" i="7" s="1"/>
  <c r="Q32" i="7"/>
  <c r="X32" i="7"/>
  <c r="Y32" i="7" s="1"/>
  <c r="G30" i="7"/>
  <c r="J30" i="7"/>
  <c r="K30" i="7" s="1"/>
  <c r="S30" i="7" s="1"/>
  <c r="N30" i="7"/>
  <c r="Q30" i="7"/>
  <c r="R30" i="7" s="1"/>
  <c r="X30" i="7"/>
  <c r="Z30" i="7" s="1"/>
  <c r="Y30" i="7"/>
  <c r="AA30" i="7"/>
  <c r="G25" i="7"/>
  <c r="J25" i="7"/>
  <c r="K25" i="7" s="1"/>
  <c r="S25" i="7" s="1"/>
  <c r="T25" i="7" s="1"/>
  <c r="N25" i="7"/>
  <c r="Q25" i="7"/>
  <c r="R25" i="7" s="1"/>
  <c r="X25" i="7"/>
  <c r="Y25" i="7"/>
  <c r="AA25" i="7" s="1"/>
  <c r="Z25" i="7"/>
  <c r="G23" i="7"/>
  <c r="J23" i="7"/>
  <c r="K23" i="7"/>
  <c r="N23" i="7"/>
  <c r="Q23" i="7"/>
  <c r="R23" i="7"/>
  <c r="S23" i="7" s="1"/>
  <c r="X23" i="7"/>
  <c r="Y23" i="7" s="1"/>
  <c r="Z23" i="7"/>
  <c r="AA23" i="7"/>
  <c r="G37" i="7"/>
  <c r="J37" i="7"/>
  <c r="K37" i="7" s="1"/>
  <c r="N37" i="7"/>
  <c r="Q37" i="7"/>
  <c r="R37" i="7" s="1"/>
  <c r="X37" i="7"/>
  <c r="Z37" i="7" s="1"/>
  <c r="Y37" i="7"/>
  <c r="AA37" i="7"/>
  <c r="G42" i="7"/>
  <c r="J42" i="7"/>
  <c r="K42" i="7"/>
  <c r="N42" i="7"/>
  <c r="Q42" i="7"/>
  <c r="R42" i="7"/>
  <c r="S42" i="7" s="1"/>
  <c r="T42" i="7" s="1"/>
  <c r="X42" i="7"/>
  <c r="Y42" i="7"/>
  <c r="AA42" i="7" s="1"/>
  <c r="Z42" i="7"/>
  <c r="G39" i="7"/>
  <c r="J39" i="7"/>
  <c r="K39" i="7"/>
  <c r="N39" i="7"/>
  <c r="Q39" i="7"/>
  <c r="R39" i="7" s="1"/>
  <c r="X39" i="7"/>
  <c r="Z39" i="7" s="1"/>
  <c r="Y39" i="7"/>
  <c r="G40" i="7"/>
  <c r="J40" i="7"/>
  <c r="K40" i="7" s="1"/>
  <c r="S40" i="7" s="1"/>
  <c r="T40" i="7" s="1"/>
  <c r="N40" i="7"/>
  <c r="Q40" i="7"/>
  <c r="R40" i="7"/>
  <c r="X40" i="7"/>
  <c r="Y40" i="7" s="1"/>
  <c r="AA40" i="7" s="1"/>
  <c r="Z40" i="7"/>
  <c r="G18" i="7"/>
  <c r="J18" i="7"/>
  <c r="K18" i="7" s="1"/>
  <c r="S18" i="7" s="1"/>
  <c r="T18" i="7" s="1"/>
  <c r="N18" i="7"/>
  <c r="R18" i="7" s="1"/>
  <c r="Q18" i="7"/>
  <c r="X18" i="7"/>
  <c r="Y18" i="7" s="1"/>
  <c r="G16" i="7"/>
  <c r="J16" i="7"/>
  <c r="K16" i="7" s="1"/>
  <c r="N16" i="7"/>
  <c r="R16" i="7" s="1"/>
  <c r="Q16" i="7"/>
  <c r="X16" i="7"/>
  <c r="Y16" i="7" s="1"/>
  <c r="AA16" i="7"/>
  <c r="AE44" i="8"/>
  <c r="X44" i="8"/>
  <c r="Z44" i="8" s="1"/>
  <c r="Q44" i="8"/>
  <c r="R44" i="8" s="1"/>
  <c r="N44" i="8"/>
  <c r="J44" i="8"/>
  <c r="K44" i="8" s="1"/>
  <c r="S44" i="8" s="1"/>
  <c r="T44" i="8" s="1"/>
  <c r="G44" i="8"/>
  <c r="X43" i="8"/>
  <c r="Z43" i="8" s="1"/>
  <c r="Q43" i="8"/>
  <c r="R43" i="8" s="1"/>
  <c r="S43" i="8" s="1"/>
  <c r="T43" i="8" s="1"/>
  <c r="N43" i="8"/>
  <c r="K43" i="8"/>
  <c r="J43" i="8"/>
  <c r="G43" i="8"/>
  <c r="Z42" i="8"/>
  <c r="X42" i="8"/>
  <c r="Y42" i="8" s="1"/>
  <c r="AA42" i="8" s="1"/>
  <c r="S42" i="8"/>
  <c r="T42" i="8" s="1"/>
  <c r="R42" i="8"/>
  <c r="Q42" i="8"/>
  <c r="N42" i="8"/>
  <c r="K42" i="8"/>
  <c r="J42" i="8"/>
  <c r="G42" i="8"/>
  <c r="AA41" i="8"/>
  <c r="Z41" i="8"/>
  <c r="Y41" i="8"/>
  <c r="X41" i="8"/>
  <c r="R41" i="8"/>
  <c r="Q41" i="8"/>
  <c r="N41" i="8"/>
  <c r="J41" i="8"/>
  <c r="K41" i="8" s="1"/>
  <c r="S41" i="8" s="1"/>
  <c r="G41" i="8"/>
  <c r="AA40" i="8"/>
  <c r="Y40" i="8"/>
  <c r="X40" i="8"/>
  <c r="Z40" i="8" s="1"/>
  <c r="Q40" i="8"/>
  <c r="R40" i="8" s="1"/>
  <c r="N40" i="8"/>
  <c r="J40" i="8"/>
  <c r="K40" i="8" s="1"/>
  <c r="S40" i="8" s="1"/>
  <c r="G40" i="8"/>
  <c r="X39" i="8"/>
  <c r="Z39" i="8" s="1"/>
  <c r="Q39" i="8"/>
  <c r="R39" i="8" s="1"/>
  <c r="N39" i="8"/>
  <c r="K39" i="8"/>
  <c r="S39" i="8" s="1"/>
  <c r="T39" i="8" s="1"/>
  <c r="J39" i="8"/>
  <c r="G39" i="8"/>
  <c r="AE38" i="8"/>
  <c r="AD38" i="8"/>
  <c r="Y38" i="8"/>
  <c r="X38" i="8"/>
  <c r="Z38" i="8" s="1"/>
  <c r="Q38" i="8"/>
  <c r="R38" i="8" s="1"/>
  <c r="N38" i="8"/>
  <c r="J38" i="8"/>
  <c r="K38" i="8" s="1"/>
  <c r="G38" i="8"/>
  <c r="AE37" i="8"/>
  <c r="X37" i="8"/>
  <c r="Z37" i="8" s="1"/>
  <c r="Q37" i="8"/>
  <c r="R37" i="8" s="1"/>
  <c r="N37" i="8"/>
  <c r="J37" i="8"/>
  <c r="G37" i="8"/>
  <c r="K37" i="8" s="1"/>
  <c r="S37" i="8" s="1"/>
  <c r="T37" i="8" s="1"/>
  <c r="X36" i="8"/>
  <c r="Z36" i="8" s="1"/>
  <c r="Q36" i="8"/>
  <c r="R36" i="8" s="1"/>
  <c r="N36" i="8"/>
  <c r="J36" i="8"/>
  <c r="K36" i="8" s="1"/>
  <c r="G36" i="8"/>
  <c r="Z35" i="8"/>
  <c r="X35" i="8"/>
  <c r="Y35" i="8" s="1"/>
  <c r="AA35" i="8" s="1"/>
  <c r="R35" i="8"/>
  <c r="Q35" i="8"/>
  <c r="N35" i="8"/>
  <c r="J35" i="8"/>
  <c r="K35" i="8" s="1"/>
  <c r="S35" i="8" s="1"/>
  <c r="T35" i="8" s="1"/>
  <c r="G35" i="8"/>
  <c r="AA34" i="8"/>
  <c r="Z34" i="8"/>
  <c r="Y34" i="8"/>
  <c r="X34" i="8"/>
  <c r="R34" i="8"/>
  <c r="Q34" i="8"/>
  <c r="N34" i="8"/>
  <c r="J34" i="8"/>
  <c r="G34" i="8"/>
  <c r="K34" i="8" s="1"/>
  <c r="S34" i="8" s="1"/>
  <c r="AA33" i="8"/>
  <c r="Y33" i="8"/>
  <c r="X33" i="8"/>
  <c r="Z33" i="8" s="1"/>
  <c r="Q33" i="8"/>
  <c r="R33" i="8" s="1"/>
  <c r="N33" i="8"/>
  <c r="J33" i="8"/>
  <c r="K33" i="8" s="1"/>
  <c r="G33" i="8"/>
  <c r="X32" i="8"/>
  <c r="Z32" i="8" s="1"/>
  <c r="Q32" i="8"/>
  <c r="N32" i="8"/>
  <c r="R32" i="8" s="1"/>
  <c r="K32" i="8"/>
  <c r="S32" i="8" s="1"/>
  <c r="T32" i="8" s="1"/>
  <c r="J32" i="8"/>
  <c r="G32" i="8"/>
  <c r="AD31" i="8"/>
  <c r="AE31" i="8" s="1"/>
  <c r="Y31" i="8"/>
  <c r="X31" i="8"/>
  <c r="Z31" i="8" s="1"/>
  <c r="Q31" i="8"/>
  <c r="R31" i="8" s="1"/>
  <c r="N31" i="8"/>
  <c r="J31" i="8"/>
  <c r="K31" i="8" s="1"/>
  <c r="S31" i="8" s="1"/>
  <c r="T31" i="8" s="1"/>
  <c r="G31" i="8"/>
  <c r="AE30" i="8"/>
  <c r="X30" i="8"/>
  <c r="Z30" i="8" s="1"/>
  <c r="Q30" i="8"/>
  <c r="R30" i="8" s="1"/>
  <c r="N30" i="8"/>
  <c r="J30" i="8"/>
  <c r="K30" i="8" s="1"/>
  <c r="S30" i="8" s="1"/>
  <c r="T30" i="8" s="1"/>
  <c r="G30" i="8"/>
  <c r="X29" i="8"/>
  <c r="Z29" i="8" s="1"/>
  <c r="Q29" i="8"/>
  <c r="R29" i="8" s="1"/>
  <c r="N29" i="8"/>
  <c r="J29" i="8"/>
  <c r="G29" i="8"/>
  <c r="K29" i="8" s="1"/>
  <c r="Z28" i="8"/>
  <c r="X28" i="8"/>
  <c r="Y28" i="8" s="1"/>
  <c r="AA28" i="8" s="1"/>
  <c r="R28" i="8"/>
  <c r="Q28" i="8"/>
  <c r="N28" i="8"/>
  <c r="J28" i="8"/>
  <c r="K28" i="8" s="1"/>
  <c r="S28" i="8" s="1"/>
  <c r="T28" i="8" s="1"/>
  <c r="G28" i="8"/>
  <c r="AA27" i="8"/>
  <c r="Z27" i="8"/>
  <c r="Y27" i="8"/>
  <c r="X27" i="8"/>
  <c r="R27" i="8"/>
  <c r="Q27" i="8"/>
  <c r="N27" i="8"/>
  <c r="J27" i="8"/>
  <c r="G27" i="8"/>
  <c r="K27" i="8" s="1"/>
  <c r="S27" i="8" s="1"/>
  <c r="AA26" i="8"/>
  <c r="Y26" i="8"/>
  <c r="X26" i="8"/>
  <c r="Z26" i="8" s="1"/>
  <c r="Q26" i="8"/>
  <c r="R26" i="8" s="1"/>
  <c r="N26" i="8"/>
  <c r="J26" i="8"/>
  <c r="K26" i="8" s="1"/>
  <c r="G26" i="8"/>
  <c r="X25" i="8"/>
  <c r="Z25" i="8" s="1"/>
  <c r="Q25" i="8"/>
  <c r="R25" i="8" s="1"/>
  <c r="N25" i="8"/>
  <c r="K25" i="8"/>
  <c r="S25" i="8" s="1"/>
  <c r="T25" i="8" s="1"/>
  <c r="J25" i="8"/>
  <c r="G25" i="8"/>
  <c r="AD24" i="8"/>
  <c r="AE24" i="8" s="1"/>
  <c r="Y24" i="8"/>
  <c r="X24" i="8"/>
  <c r="Z24" i="8" s="1"/>
  <c r="Q24" i="8"/>
  <c r="R24" i="8" s="1"/>
  <c r="N24" i="8"/>
  <c r="J24" i="8"/>
  <c r="K24" i="8" s="1"/>
  <c r="S24" i="8" s="1"/>
  <c r="T24" i="8" s="1"/>
  <c r="G24" i="8"/>
  <c r="G21" i="8"/>
  <c r="J21" i="8"/>
  <c r="K21" i="8" s="1"/>
  <c r="N21" i="8"/>
  <c r="Q21" i="8"/>
  <c r="R21" i="8" s="1"/>
  <c r="X21" i="8"/>
  <c r="Z21" i="8" s="1"/>
  <c r="Y21" i="8"/>
  <c r="G19" i="8"/>
  <c r="J19" i="8"/>
  <c r="K19" i="8"/>
  <c r="N19" i="8"/>
  <c r="R19" i="8" s="1"/>
  <c r="Q19" i="8"/>
  <c r="X19" i="8"/>
  <c r="Y19" i="8" s="1"/>
  <c r="AA19" i="8"/>
  <c r="G43" i="9"/>
  <c r="J43" i="9"/>
  <c r="K43" i="9" s="1"/>
  <c r="S43" i="9" s="1"/>
  <c r="N43" i="9"/>
  <c r="R43" i="9" s="1"/>
  <c r="Q43" i="9"/>
  <c r="X43" i="9"/>
  <c r="Y43" i="9" s="1"/>
  <c r="AA43" i="9"/>
  <c r="G36" i="9"/>
  <c r="J36" i="9"/>
  <c r="K36" i="9" s="1"/>
  <c r="S36" i="9" s="1"/>
  <c r="N36" i="9"/>
  <c r="Q36" i="9"/>
  <c r="R36" i="9" s="1"/>
  <c r="X36" i="9"/>
  <c r="Z36" i="9" s="1"/>
  <c r="Y36" i="9"/>
  <c r="AA36" i="9"/>
  <c r="G31" i="9"/>
  <c r="J31" i="9"/>
  <c r="K31" i="9" s="1"/>
  <c r="S31" i="9" s="1"/>
  <c r="T31" i="9" s="1"/>
  <c r="N31" i="9"/>
  <c r="R31" i="9" s="1"/>
  <c r="Q31" i="9"/>
  <c r="X31" i="9"/>
  <c r="Y31" i="9" s="1"/>
  <c r="G29" i="9"/>
  <c r="J29" i="9"/>
  <c r="K29" i="9" s="1"/>
  <c r="N29" i="9"/>
  <c r="Q29" i="9"/>
  <c r="R29" i="9" s="1"/>
  <c r="X29" i="9"/>
  <c r="Z29" i="9" s="1"/>
  <c r="Y29" i="9"/>
  <c r="AA29" i="9"/>
  <c r="G24" i="9"/>
  <c r="J24" i="9"/>
  <c r="K24" i="9" s="1"/>
  <c r="N24" i="9"/>
  <c r="Q24" i="9"/>
  <c r="R24" i="9" s="1"/>
  <c r="X24" i="9"/>
  <c r="Y24" i="9" s="1"/>
  <c r="G22" i="9"/>
  <c r="J22" i="9"/>
  <c r="K22" i="9" s="1"/>
  <c r="N22" i="9"/>
  <c r="Q22" i="9"/>
  <c r="R22" i="9" s="1"/>
  <c r="X22" i="9"/>
  <c r="Y22" i="9" s="1"/>
  <c r="AA22" i="9"/>
  <c r="G17" i="9"/>
  <c r="J17" i="9"/>
  <c r="K17" i="9" s="1"/>
  <c r="S17" i="9" s="1"/>
  <c r="T17" i="9" s="1"/>
  <c r="N17" i="9"/>
  <c r="Q17" i="9"/>
  <c r="R17" i="9" s="1"/>
  <c r="X17" i="9"/>
  <c r="Z17" i="9" s="1"/>
  <c r="Y17" i="9"/>
  <c r="G18" i="9"/>
  <c r="J18" i="9"/>
  <c r="K18" i="9" s="1"/>
  <c r="S18" i="9" s="1"/>
  <c r="T18" i="9" s="1"/>
  <c r="N18" i="9"/>
  <c r="Q18" i="9"/>
  <c r="R18" i="9"/>
  <c r="X18" i="9"/>
  <c r="Y18" i="9"/>
  <c r="AA18" i="9" s="1"/>
  <c r="Z18" i="9"/>
  <c r="G15" i="9"/>
  <c r="J15" i="9"/>
  <c r="K15" i="9" s="1"/>
  <c r="N15" i="9"/>
  <c r="Q15" i="9"/>
  <c r="R15" i="9" s="1"/>
  <c r="X15" i="9"/>
  <c r="Y15" i="9" s="1"/>
  <c r="AA15" i="9"/>
  <c r="Y43" i="10"/>
  <c r="AA43" i="10" s="1"/>
  <c r="X43" i="10"/>
  <c r="Z43" i="10" s="1"/>
  <c r="Q43" i="10"/>
  <c r="R43" i="10" s="1"/>
  <c r="S43" i="10" s="1"/>
  <c r="T43" i="10" s="1"/>
  <c r="N43" i="10"/>
  <c r="K43" i="10"/>
  <c r="J43" i="10"/>
  <c r="G43" i="10"/>
  <c r="X42" i="10"/>
  <c r="Z42" i="10" s="1"/>
  <c r="Q42" i="10"/>
  <c r="N42" i="10"/>
  <c r="R42" i="10" s="1"/>
  <c r="S42" i="10" s="1"/>
  <c r="T42" i="10" s="1"/>
  <c r="K42" i="10"/>
  <c r="J42" i="10"/>
  <c r="G42" i="10"/>
  <c r="Z41" i="10"/>
  <c r="Y41" i="10"/>
  <c r="AA41" i="10" s="1"/>
  <c r="X41" i="10"/>
  <c r="R41" i="10"/>
  <c r="Q41" i="10"/>
  <c r="N41" i="10"/>
  <c r="K41" i="10"/>
  <c r="S41" i="10" s="1"/>
  <c r="T41" i="10" s="1"/>
  <c r="J41" i="10"/>
  <c r="G41" i="10"/>
  <c r="Y40" i="10"/>
  <c r="X40" i="10"/>
  <c r="Z40" i="10" s="1"/>
  <c r="Q40" i="10"/>
  <c r="R40" i="10" s="1"/>
  <c r="N40" i="10"/>
  <c r="J40" i="10"/>
  <c r="K40" i="10" s="1"/>
  <c r="G40" i="10"/>
  <c r="AA39" i="10"/>
  <c r="X39" i="10"/>
  <c r="Z39" i="10" s="1"/>
  <c r="Q39" i="10"/>
  <c r="R39" i="10" s="1"/>
  <c r="N39" i="10"/>
  <c r="J39" i="10"/>
  <c r="G39" i="10"/>
  <c r="K39" i="10" s="1"/>
  <c r="AA38" i="10"/>
  <c r="Z38" i="10"/>
  <c r="X38" i="10"/>
  <c r="Y38" i="10" s="1"/>
  <c r="R38" i="10"/>
  <c r="Q38" i="10"/>
  <c r="N38" i="10"/>
  <c r="K38" i="10"/>
  <c r="S38" i="10" s="1"/>
  <c r="J38" i="10"/>
  <c r="G38" i="10"/>
  <c r="AA37" i="10"/>
  <c r="Z37" i="10"/>
  <c r="Y37" i="10"/>
  <c r="X37" i="10"/>
  <c r="Q37" i="10"/>
  <c r="R37" i="10" s="1"/>
  <c r="N37" i="10"/>
  <c r="J37" i="10"/>
  <c r="K37" i="10" s="1"/>
  <c r="G37" i="10"/>
  <c r="Z36" i="10"/>
  <c r="X36" i="10"/>
  <c r="Y36" i="10" s="1"/>
  <c r="AA36" i="10" s="1"/>
  <c r="R36" i="10"/>
  <c r="Q36" i="10"/>
  <c r="N36" i="10"/>
  <c r="J36" i="10"/>
  <c r="G36" i="10"/>
  <c r="K36" i="10" s="1"/>
  <c r="S36" i="10" s="1"/>
  <c r="T36" i="10" s="1"/>
  <c r="Y35" i="10"/>
  <c r="X35" i="10"/>
  <c r="Z35" i="10" s="1"/>
  <c r="Q35" i="10"/>
  <c r="R35" i="10" s="1"/>
  <c r="S35" i="10" s="1"/>
  <c r="T35" i="10" s="1"/>
  <c r="N35" i="10"/>
  <c r="K35" i="10"/>
  <c r="J35" i="10"/>
  <c r="G35" i="10"/>
  <c r="G28" i="10"/>
  <c r="J28" i="10"/>
  <c r="K28" i="10" s="1"/>
  <c r="N28" i="10"/>
  <c r="Q28" i="10"/>
  <c r="R28" i="10" s="1"/>
  <c r="X28" i="10"/>
  <c r="Y28" i="10"/>
  <c r="AA28" i="10" s="1"/>
  <c r="Z28" i="10"/>
  <c r="G29" i="10"/>
  <c r="K29" i="10" s="1"/>
  <c r="S29" i="10" s="1"/>
  <c r="T29" i="10" s="1"/>
  <c r="J29" i="10"/>
  <c r="N29" i="10"/>
  <c r="Q29" i="10"/>
  <c r="R29" i="10"/>
  <c r="X29" i="10"/>
  <c r="Y29" i="10"/>
  <c r="Z29" i="10"/>
  <c r="AA29" i="10" s="1"/>
  <c r="G30" i="10"/>
  <c r="J30" i="10"/>
  <c r="K30" i="10" s="1"/>
  <c r="S30" i="10" s="1"/>
  <c r="T30" i="10" s="1"/>
  <c r="N30" i="10"/>
  <c r="Q30" i="10"/>
  <c r="R30" i="10"/>
  <c r="X30" i="10"/>
  <c r="Y30" i="10"/>
  <c r="Z30" i="10"/>
  <c r="AA30" i="10"/>
  <c r="G31" i="10"/>
  <c r="J31" i="10"/>
  <c r="K31" i="10"/>
  <c r="S31" i="10" s="1"/>
  <c r="N31" i="10"/>
  <c r="Q31" i="10"/>
  <c r="R31" i="10"/>
  <c r="X31" i="10"/>
  <c r="Y31" i="10"/>
  <c r="Z31" i="10"/>
  <c r="AA31" i="10"/>
  <c r="G32" i="10"/>
  <c r="J32" i="10"/>
  <c r="K32" i="10" s="1"/>
  <c r="N32" i="10"/>
  <c r="R32" i="10" s="1"/>
  <c r="Q32" i="10"/>
  <c r="X32" i="10"/>
  <c r="Y32" i="10" s="1"/>
  <c r="AA32" i="10"/>
  <c r="G33" i="10"/>
  <c r="J33" i="10"/>
  <c r="K33" i="10" s="1"/>
  <c r="N33" i="10"/>
  <c r="Q33" i="10"/>
  <c r="R33" i="10" s="1"/>
  <c r="X33" i="10"/>
  <c r="Z33" i="10" s="1"/>
  <c r="Y33" i="10"/>
  <c r="AA33" i="10" s="1"/>
  <c r="G34" i="10"/>
  <c r="J34" i="10"/>
  <c r="K34" i="10"/>
  <c r="S34" i="10" s="1"/>
  <c r="T34" i="10" s="1"/>
  <c r="N34" i="10"/>
  <c r="Q34" i="10"/>
  <c r="R34" i="10"/>
  <c r="X34" i="10"/>
  <c r="Y34" i="10" s="1"/>
  <c r="AA34" i="10" s="1"/>
  <c r="Z34" i="10"/>
  <c r="G21" i="10"/>
  <c r="J21" i="10"/>
  <c r="K21" i="10" s="1"/>
  <c r="N21" i="10"/>
  <c r="Q21" i="10"/>
  <c r="R21" i="10" s="1"/>
  <c r="X21" i="10"/>
  <c r="Z21" i="10" s="1"/>
  <c r="Y21" i="10"/>
  <c r="G22" i="10"/>
  <c r="K22" i="10" s="1"/>
  <c r="S22" i="10" s="1"/>
  <c r="T22" i="10" s="1"/>
  <c r="J22" i="10"/>
  <c r="N22" i="10"/>
  <c r="Q22" i="10"/>
  <c r="R22" i="10"/>
  <c r="X22" i="10"/>
  <c r="Y22" i="10"/>
  <c r="AA22" i="10" s="1"/>
  <c r="Z22" i="10"/>
  <c r="G23" i="10"/>
  <c r="J23" i="10"/>
  <c r="K23" i="10" s="1"/>
  <c r="S23" i="10" s="1"/>
  <c r="T23" i="10" s="1"/>
  <c r="N23" i="10"/>
  <c r="Q23" i="10"/>
  <c r="R23" i="10"/>
  <c r="X23" i="10"/>
  <c r="Y23" i="10"/>
  <c r="Z23" i="10"/>
  <c r="AA23" i="10"/>
  <c r="G24" i="10"/>
  <c r="J24" i="10"/>
  <c r="K24" i="10"/>
  <c r="S24" i="10" s="1"/>
  <c r="N24" i="10"/>
  <c r="Q24" i="10"/>
  <c r="R24" i="10"/>
  <c r="X24" i="10"/>
  <c r="Y24" i="10"/>
  <c r="Z24" i="10"/>
  <c r="AA24" i="10"/>
  <c r="G25" i="10"/>
  <c r="J25" i="10"/>
  <c r="K25" i="10" s="1"/>
  <c r="N25" i="10"/>
  <c r="R25" i="10" s="1"/>
  <c r="Q25" i="10"/>
  <c r="X25" i="10"/>
  <c r="Y25" i="10" s="1"/>
  <c r="AA25" i="10"/>
  <c r="G26" i="10"/>
  <c r="J26" i="10"/>
  <c r="K26" i="10" s="1"/>
  <c r="N26" i="10"/>
  <c r="Q26" i="10"/>
  <c r="R26" i="10" s="1"/>
  <c r="X26" i="10"/>
  <c r="Z26" i="10" s="1"/>
  <c r="Y26" i="10"/>
  <c r="AA26" i="10" s="1"/>
  <c r="G27" i="10"/>
  <c r="J27" i="10"/>
  <c r="K27" i="10"/>
  <c r="S27" i="10" s="1"/>
  <c r="T27" i="10" s="1"/>
  <c r="N27" i="10"/>
  <c r="Q27" i="10"/>
  <c r="R27" i="10"/>
  <c r="X27" i="10"/>
  <c r="Y27" i="10" s="1"/>
  <c r="AA27" i="10" s="1"/>
  <c r="Z27" i="10"/>
  <c r="G19" i="10"/>
  <c r="J19" i="10"/>
  <c r="K19" i="10" s="1"/>
  <c r="N19" i="10"/>
  <c r="Q19" i="10"/>
  <c r="R19" i="10" s="1"/>
  <c r="X19" i="10"/>
  <c r="Y19" i="10" s="1"/>
  <c r="G17" i="10"/>
  <c r="J17" i="10"/>
  <c r="K17" i="10" s="1"/>
  <c r="S17" i="10" s="1"/>
  <c r="N17" i="10"/>
  <c r="Q17" i="10"/>
  <c r="R17" i="10" s="1"/>
  <c r="X17" i="10"/>
  <c r="Y17" i="10" s="1"/>
  <c r="AA17" i="10"/>
  <c r="X44" i="11"/>
  <c r="Z44" i="11" s="1"/>
  <c r="Q44" i="11"/>
  <c r="N44" i="11"/>
  <c r="R44" i="11" s="1"/>
  <c r="J44" i="11"/>
  <c r="K44" i="11" s="1"/>
  <c r="S44" i="11" s="1"/>
  <c r="T44" i="11" s="1"/>
  <c r="G44" i="11"/>
  <c r="Y43" i="11"/>
  <c r="X43" i="11"/>
  <c r="Z43" i="11" s="1"/>
  <c r="Q43" i="11"/>
  <c r="R43" i="11" s="1"/>
  <c r="N43" i="11"/>
  <c r="K43" i="11"/>
  <c r="J43" i="11"/>
  <c r="G43" i="11"/>
  <c r="AA42" i="11"/>
  <c r="X42" i="11"/>
  <c r="Y42" i="11" s="1"/>
  <c r="Q42" i="11"/>
  <c r="N42" i="11"/>
  <c r="R42" i="11" s="1"/>
  <c r="J42" i="11"/>
  <c r="K42" i="11" s="1"/>
  <c r="G42" i="11"/>
  <c r="AA41" i="11"/>
  <c r="Z41" i="11"/>
  <c r="Y41" i="11"/>
  <c r="X41" i="11"/>
  <c r="Q41" i="11"/>
  <c r="R41" i="11" s="1"/>
  <c r="N41" i="11"/>
  <c r="J41" i="11"/>
  <c r="G41" i="11"/>
  <c r="K41" i="11" s="1"/>
  <c r="X40" i="11"/>
  <c r="Z40" i="11" s="1"/>
  <c r="Q40" i="11"/>
  <c r="R40" i="11" s="1"/>
  <c r="N40" i="11"/>
  <c r="J40" i="11"/>
  <c r="K40" i="11" s="1"/>
  <c r="S40" i="11" s="1"/>
  <c r="T40" i="11" s="1"/>
  <c r="G40" i="11"/>
  <c r="X39" i="11"/>
  <c r="Z39" i="11" s="1"/>
  <c r="Q39" i="11"/>
  <c r="R39" i="11" s="1"/>
  <c r="N39" i="11"/>
  <c r="J39" i="11"/>
  <c r="K39" i="11" s="1"/>
  <c r="G39" i="11"/>
  <c r="Z38" i="11"/>
  <c r="X38" i="11"/>
  <c r="Y38" i="11" s="1"/>
  <c r="AA38" i="11" s="1"/>
  <c r="R38" i="11"/>
  <c r="Q38" i="11"/>
  <c r="N38" i="11"/>
  <c r="J38" i="11"/>
  <c r="K38" i="11" s="1"/>
  <c r="S38" i="11" s="1"/>
  <c r="T38" i="11" s="1"/>
  <c r="G38" i="11"/>
  <c r="Z37" i="11"/>
  <c r="Y37" i="11"/>
  <c r="AA37" i="11" s="1"/>
  <c r="X37" i="11"/>
  <c r="Q37" i="11"/>
  <c r="R37" i="11" s="1"/>
  <c r="N37" i="11"/>
  <c r="J37" i="11"/>
  <c r="K37" i="11" s="1"/>
  <c r="S37" i="11" s="1"/>
  <c r="T37" i="11" s="1"/>
  <c r="G37" i="11"/>
  <c r="X36" i="11"/>
  <c r="Z36" i="11" s="1"/>
  <c r="Q36" i="11"/>
  <c r="N36" i="11"/>
  <c r="R36" i="11" s="1"/>
  <c r="J36" i="11"/>
  <c r="K36" i="11" s="1"/>
  <c r="S36" i="11" s="1"/>
  <c r="T36" i="11" s="1"/>
  <c r="G36" i="11"/>
  <c r="AA35" i="11"/>
  <c r="Y35" i="11"/>
  <c r="X35" i="11"/>
  <c r="Z35" i="11" s="1"/>
  <c r="Q35" i="11"/>
  <c r="R35" i="11" s="1"/>
  <c r="N35" i="11"/>
  <c r="K35" i="11"/>
  <c r="S35" i="11" s="1"/>
  <c r="J35" i="11"/>
  <c r="G35" i="11"/>
  <c r="AA34" i="11"/>
  <c r="X34" i="11"/>
  <c r="Z34" i="11" s="1"/>
  <c r="Q34" i="11"/>
  <c r="N34" i="11"/>
  <c r="R34" i="11" s="1"/>
  <c r="J34" i="11"/>
  <c r="K34" i="11" s="1"/>
  <c r="S34" i="11" s="1"/>
  <c r="G34" i="11"/>
  <c r="X33" i="11"/>
  <c r="Z33" i="11" s="1"/>
  <c r="Q33" i="11"/>
  <c r="R33" i="11" s="1"/>
  <c r="N33" i="11"/>
  <c r="J33" i="11"/>
  <c r="K33" i="11" s="1"/>
  <c r="S33" i="11" s="1"/>
  <c r="T33" i="11" s="1"/>
  <c r="G33" i="11"/>
  <c r="X32" i="11"/>
  <c r="Z32" i="11" s="1"/>
  <c r="Q32" i="11"/>
  <c r="R32" i="11" s="1"/>
  <c r="S32" i="11" s="1"/>
  <c r="T32" i="11" s="1"/>
  <c r="N32" i="11"/>
  <c r="K32" i="11"/>
  <c r="J32" i="11"/>
  <c r="G32" i="11"/>
  <c r="Z31" i="11"/>
  <c r="X31" i="11"/>
  <c r="Y31" i="11" s="1"/>
  <c r="AA31" i="11" s="1"/>
  <c r="R31" i="11"/>
  <c r="Q31" i="11"/>
  <c r="N31" i="11"/>
  <c r="J31" i="11"/>
  <c r="K31" i="11" s="1"/>
  <c r="S31" i="11" s="1"/>
  <c r="T31" i="11" s="1"/>
  <c r="G31" i="11"/>
  <c r="Z30" i="11"/>
  <c r="Y30" i="11"/>
  <c r="AA30" i="11" s="1"/>
  <c r="X30" i="11"/>
  <c r="Q30" i="11"/>
  <c r="R30" i="11" s="1"/>
  <c r="N30" i="11"/>
  <c r="J30" i="11"/>
  <c r="K30" i="11" s="1"/>
  <c r="S30" i="11" s="1"/>
  <c r="T30" i="11" s="1"/>
  <c r="G30" i="11"/>
  <c r="X29" i="11"/>
  <c r="Z29" i="11" s="1"/>
  <c r="Q29" i="11"/>
  <c r="N29" i="11"/>
  <c r="R29" i="11" s="1"/>
  <c r="J29" i="11"/>
  <c r="K29" i="11" s="1"/>
  <c r="S29" i="11" s="1"/>
  <c r="T29" i="11" s="1"/>
  <c r="G29" i="11"/>
  <c r="AA28" i="11"/>
  <c r="X28" i="11"/>
  <c r="Z28" i="11" s="1"/>
  <c r="Q28" i="11"/>
  <c r="R28" i="11" s="1"/>
  <c r="N28" i="11"/>
  <c r="K28" i="11"/>
  <c r="J28" i="11"/>
  <c r="G28" i="11"/>
  <c r="AA27" i="11"/>
  <c r="X27" i="11"/>
  <c r="Z27" i="11" s="1"/>
  <c r="Q27" i="11"/>
  <c r="N27" i="11"/>
  <c r="R27" i="11" s="1"/>
  <c r="J27" i="11"/>
  <c r="K27" i="11" s="1"/>
  <c r="G27" i="11"/>
  <c r="G22" i="11"/>
  <c r="J22" i="11"/>
  <c r="K22" i="11" s="1"/>
  <c r="S22" i="11" s="1"/>
  <c r="T22" i="11" s="1"/>
  <c r="N22" i="11"/>
  <c r="R22" i="11" s="1"/>
  <c r="Q22" i="11"/>
  <c r="X22" i="11"/>
  <c r="Y22" i="11" s="1"/>
  <c r="G20" i="11"/>
  <c r="J20" i="11"/>
  <c r="K20" i="11" s="1"/>
  <c r="S20" i="11" s="1"/>
  <c r="N20" i="11"/>
  <c r="Q20" i="11"/>
  <c r="R20" i="11" s="1"/>
  <c r="X20" i="11"/>
  <c r="Y20" i="11" s="1"/>
  <c r="AA20" i="11"/>
  <c r="G15" i="11"/>
  <c r="J15" i="11"/>
  <c r="K15" i="11" s="1"/>
  <c r="S15" i="11" s="1"/>
  <c r="T15" i="11" s="1"/>
  <c r="N15" i="11"/>
  <c r="Q15" i="11"/>
  <c r="R15" i="11"/>
  <c r="X15" i="11"/>
  <c r="Y15" i="11" s="1"/>
  <c r="AA15" i="11" s="1"/>
  <c r="Z15" i="11"/>
  <c r="AA43" i="12"/>
  <c r="X43" i="12"/>
  <c r="Z43" i="12" s="1"/>
  <c r="Q43" i="12"/>
  <c r="R43" i="12" s="1"/>
  <c r="N43" i="12"/>
  <c r="K43" i="12"/>
  <c r="S43" i="12" s="1"/>
  <c r="J43" i="12"/>
  <c r="G43" i="12"/>
  <c r="Z42" i="12"/>
  <c r="X42" i="12"/>
  <c r="Y42" i="12" s="1"/>
  <c r="AA42" i="12" s="1"/>
  <c r="R42" i="12"/>
  <c r="Q42" i="12"/>
  <c r="N42" i="12"/>
  <c r="J42" i="12"/>
  <c r="K42" i="12" s="1"/>
  <c r="S42" i="12" s="1"/>
  <c r="T42" i="12" s="1"/>
  <c r="G42" i="12"/>
  <c r="Z41" i="12"/>
  <c r="AA41" i="12" s="1"/>
  <c r="Y41" i="12"/>
  <c r="X41" i="12"/>
  <c r="R41" i="12"/>
  <c r="Q41" i="12"/>
  <c r="N41" i="12"/>
  <c r="J41" i="12"/>
  <c r="K41" i="12" s="1"/>
  <c r="S41" i="12" s="1"/>
  <c r="T41" i="12" s="1"/>
  <c r="G41" i="12"/>
  <c r="Z40" i="12"/>
  <c r="Y40" i="12"/>
  <c r="AA40" i="12" s="1"/>
  <c r="X40" i="12"/>
  <c r="Q40" i="12"/>
  <c r="R40" i="12" s="1"/>
  <c r="N40" i="12"/>
  <c r="J40" i="12"/>
  <c r="K40" i="12" s="1"/>
  <c r="S40" i="12" s="1"/>
  <c r="T40" i="12" s="1"/>
  <c r="G40" i="12"/>
  <c r="X39" i="12"/>
  <c r="Z39" i="12" s="1"/>
  <c r="Q39" i="12"/>
  <c r="R39" i="12" s="1"/>
  <c r="S39" i="12" s="1"/>
  <c r="T39" i="12" s="1"/>
  <c r="N39" i="12"/>
  <c r="K39" i="12"/>
  <c r="J39" i="12"/>
  <c r="G39" i="12"/>
  <c r="Z38" i="12"/>
  <c r="X38" i="12"/>
  <c r="Y38" i="12" s="1"/>
  <c r="AA38" i="12" s="1"/>
  <c r="R38" i="12"/>
  <c r="Q38" i="12"/>
  <c r="N38" i="12"/>
  <c r="K38" i="12"/>
  <c r="S38" i="12" s="1"/>
  <c r="T38" i="12" s="1"/>
  <c r="J38" i="12"/>
  <c r="G38" i="12"/>
  <c r="AA37" i="12"/>
  <c r="Z37" i="12"/>
  <c r="Y37" i="12"/>
  <c r="X37" i="12"/>
  <c r="Q37" i="12"/>
  <c r="R37" i="12" s="1"/>
  <c r="N37" i="12"/>
  <c r="J37" i="12"/>
  <c r="K37" i="12" s="1"/>
  <c r="G37" i="12"/>
  <c r="AA36" i="12"/>
  <c r="X36" i="12"/>
  <c r="Z36" i="12" s="1"/>
  <c r="Q36" i="12"/>
  <c r="R36" i="12" s="1"/>
  <c r="N36" i="12"/>
  <c r="J36" i="12"/>
  <c r="K36" i="12" s="1"/>
  <c r="S36" i="12" s="1"/>
  <c r="G36" i="12"/>
  <c r="AA35" i="12"/>
  <c r="Z35" i="12"/>
  <c r="Y35" i="12"/>
  <c r="X35" i="12"/>
  <c r="Q35" i="12"/>
  <c r="R35" i="12" s="1"/>
  <c r="N35" i="12"/>
  <c r="J35" i="12"/>
  <c r="K35" i="12" s="1"/>
  <c r="G35" i="12"/>
  <c r="Z34" i="12"/>
  <c r="X34" i="12"/>
  <c r="Y34" i="12" s="1"/>
  <c r="AA34" i="12" s="1"/>
  <c r="R34" i="12"/>
  <c r="Q34" i="12"/>
  <c r="N34" i="12"/>
  <c r="J34" i="12"/>
  <c r="K34" i="12" s="1"/>
  <c r="S34" i="12" s="1"/>
  <c r="T34" i="12" s="1"/>
  <c r="G34" i="12"/>
  <c r="Z33" i="12"/>
  <c r="Y33" i="12"/>
  <c r="AA33" i="12" s="1"/>
  <c r="X33" i="12"/>
  <c r="Q33" i="12"/>
  <c r="R33" i="12" s="1"/>
  <c r="S33" i="12" s="1"/>
  <c r="T33" i="12" s="1"/>
  <c r="N33" i="12"/>
  <c r="K33" i="12"/>
  <c r="J33" i="12"/>
  <c r="G33" i="12"/>
  <c r="X32" i="12"/>
  <c r="Z32" i="12" s="1"/>
  <c r="Q32" i="12"/>
  <c r="R32" i="12" s="1"/>
  <c r="N32" i="12"/>
  <c r="J32" i="12"/>
  <c r="K32" i="12" s="1"/>
  <c r="G32" i="12"/>
  <c r="Z31" i="12"/>
  <c r="X31" i="12"/>
  <c r="Y31" i="12" s="1"/>
  <c r="AA31" i="12" s="1"/>
  <c r="R31" i="12"/>
  <c r="Q31" i="12"/>
  <c r="N31" i="12"/>
  <c r="K31" i="12"/>
  <c r="S31" i="12" s="1"/>
  <c r="T31" i="12" s="1"/>
  <c r="J31" i="12"/>
  <c r="G31" i="12"/>
  <c r="AA30" i="12"/>
  <c r="Y30" i="12"/>
  <c r="X30" i="12"/>
  <c r="Z30" i="12" s="1"/>
  <c r="Q30" i="12"/>
  <c r="R30" i="12" s="1"/>
  <c r="N30" i="12"/>
  <c r="J30" i="12"/>
  <c r="K30" i="12" s="1"/>
  <c r="G30" i="12"/>
  <c r="AA29" i="12"/>
  <c r="X29" i="12"/>
  <c r="Z29" i="12" s="1"/>
  <c r="Q29" i="12"/>
  <c r="R29" i="12" s="1"/>
  <c r="N29" i="12"/>
  <c r="J29" i="12"/>
  <c r="G29" i="12"/>
  <c r="K29" i="12" s="1"/>
  <c r="S29" i="12" s="1"/>
  <c r="X28" i="12"/>
  <c r="Z28" i="12" s="1"/>
  <c r="Q28" i="12"/>
  <c r="N28" i="12"/>
  <c r="R28" i="12" s="1"/>
  <c r="J28" i="12"/>
  <c r="K28" i="12" s="1"/>
  <c r="S28" i="12" s="1"/>
  <c r="T28" i="12" s="1"/>
  <c r="G28" i="12"/>
  <c r="X27" i="12"/>
  <c r="Z27" i="12" s="1"/>
  <c r="Q27" i="12"/>
  <c r="R27" i="12" s="1"/>
  <c r="N27" i="12"/>
  <c r="J27" i="12"/>
  <c r="G27" i="12"/>
  <c r="K27" i="12" s="1"/>
  <c r="Z26" i="12"/>
  <c r="X26" i="12"/>
  <c r="Y26" i="12" s="1"/>
  <c r="AA26" i="12" s="1"/>
  <c r="R26" i="12"/>
  <c r="Q26" i="12"/>
  <c r="N26" i="12"/>
  <c r="J26" i="12"/>
  <c r="K26" i="12" s="1"/>
  <c r="S26" i="12" s="1"/>
  <c r="T26" i="12" s="1"/>
  <c r="G26" i="12"/>
  <c r="Z25" i="12"/>
  <c r="Y25" i="12"/>
  <c r="AA25" i="12" s="1"/>
  <c r="X25" i="12"/>
  <c r="Q25" i="12"/>
  <c r="R25" i="12" s="1"/>
  <c r="N25" i="12"/>
  <c r="J25" i="12"/>
  <c r="G25" i="12"/>
  <c r="K25" i="12" s="1"/>
  <c r="S25" i="12" s="1"/>
  <c r="T25" i="12" s="1"/>
  <c r="X24" i="12"/>
  <c r="Z24" i="12" s="1"/>
  <c r="Q24" i="12"/>
  <c r="N24" i="12"/>
  <c r="R24" i="12" s="1"/>
  <c r="J24" i="12"/>
  <c r="K24" i="12" s="1"/>
  <c r="S24" i="12" s="1"/>
  <c r="T24" i="12" s="1"/>
  <c r="G24" i="12"/>
  <c r="AA23" i="12"/>
  <c r="Y23" i="12"/>
  <c r="X23" i="12"/>
  <c r="Z23" i="12" s="1"/>
  <c r="Q23" i="12"/>
  <c r="R23" i="12" s="1"/>
  <c r="N23" i="12"/>
  <c r="K23" i="12"/>
  <c r="S23" i="12" s="1"/>
  <c r="J23" i="12"/>
  <c r="G23" i="12"/>
  <c r="AA22" i="12"/>
  <c r="X22" i="12"/>
  <c r="Z22" i="12" s="1"/>
  <c r="Q22" i="12"/>
  <c r="N22" i="12"/>
  <c r="R22" i="12" s="1"/>
  <c r="J22" i="12"/>
  <c r="K22" i="12" s="1"/>
  <c r="S22" i="12" s="1"/>
  <c r="G22" i="12"/>
  <c r="G17" i="12"/>
  <c r="J17" i="12"/>
  <c r="K17" i="12"/>
  <c r="S17" i="12" s="1"/>
  <c r="T17" i="12" s="1"/>
  <c r="N17" i="12"/>
  <c r="Q17" i="12"/>
  <c r="R17" i="12"/>
  <c r="X17" i="12"/>
  <c r="Y17" i="12"/>
  <c r="Z17" i="12"/>
  <c r="AA17" i="12"/>
  <c r="G15" i="12"/>
  <c r="J15" i="12"/>
  <c r="K15" i="12" s="1"/>
  <c r="N15" i="12"/>
  <c r="Q15" i="12"/>
  <c r="R15" i="12" s="1"/>
  <c r="X15" i="12"/>
  <c r="Z15" i="12" s="1"/>
  <c r="Y15" i="12"/>
  <c r="AA15" i="12"/>
  <c r="AA16" i="12"/>
  <c r="X43" i="13"/>
  <c r="Z43" i="13" s="1"/>
  <c r="Q43" i="13"/>
  <c r="N43" i="13"/>
  <c r="R43" i="13" s="1"/>
  <c r="J43" i="13"/>
  <c r="K43" i="13" s="1"/>
  <c r="S43" i="13" s="1"/>
  <c r="T43" i="13" s="1"/>
  <c r="G43" i="13"/>
  <c r="Y42" i="13"/>
  <c r="X42" i="13"/>
  <c r="Z42" i="13" s="1"/>
  <c r="AA42" i="13" s="1"/>
  <c r="Q42" i="13"/>
  <c r="R42" i="13" s="1"/>
  <c r="S42" i="13" s="1"/>
  <c r="T42" i="13" s="1"/>
  <c r="N42" i="13"/>
  <c r="K42" i="13"/>
  <c r="J42" i="13"/>
  <c r="G42" i="13"/>
  <c r="Z41" i="13"/>
  <c r="X41" i="13"/>
  <c r="Y41" i="13" s="1"/>
  <c r="AA41" i="13" s="1"/>
  <c r="R41" i="13"/>
  <c r="Q41" i="13"/>
  <c r="N41" i="13"/>
  <c r="J41" i="13"/>
  <c r="K41" i="13" s="1"/>
  <c r="S41" i="13" s="1"/>
  <c r="T41" i="13" s="1"/>
  <c r="G41" i="13"/>
  <c r="AA40" i="13"/>
  <c r="Z40" i="13"/>
  <c r="Y40" i="13"/>
  <c r="X40" i="13"/>
  <c r="Q40" i="13"/>
  <c r="R40" i="13" s="1"/>
  <c r="N40" i="13"/>
  <c r="K40" i="13"/>
  <c r="J40" i="13"/>
  <c r="G40" i="13"/>
  <c r="AA39" i="13"/>
  <c r="X39" i="13"/>
  <c r="Z39" i="13" s="1"/>
  <c r="Q39" i="13"/>
  <c r="N39" i="13"/>
  <c r="R39" i="13" s="1"/>
  <c r="J39" i="13"/>
  <c r="K39" i="13" s="1"/>
  <c r="G39" i="13"/>
  <c r="AA38" i="13"/>
  <c r="Z38" i="13"/>
  <c r="Y38" i="13"/>
  <c r="X38" i="13"/>
  <c r="R38" i="13"/>
  <c r="Q38" i="13"/>
  <c r="N38" i="13"/>
  <c r="K38" i="13"/>
  <c r="S38" i="13" s="1"/>
  <c r="T38" i="13" s="1"/>
  <c r="J38" i="13"/>
  <c r="G38" i="13"/>
  <c r="Z37" i="13"/>
  <c r="Y37" i="13"/>
  <c r="AA37" i="13" s="1"/>
  <c r="X37" i="13"/>
  <c r="R37" i="13"/>
  <c r="Q37" i="13"/>
  <c r="N37" i="13"/>
  <c r="J37" i="13"/>
  <c r="K37" i="13" s="1"/>
  <c r="S37" i="13" s="1"/>
  <c r="T37" i="13" s="1"/>
  <c r="G37" i="13"/>
  <c r="Y36" i="13"/>
  <c r="X36" i="13"/>
  <c r="Z36" i="13" s="1"/>
  <c r="Q36" i="13"/>
  <c r="R36" i="13" s="1"/>
  <c r="N36" i="13"/>
  <c r="J36" i="13"/>
  <c r="G36" i="13"/>
  <c r="K36" i="13" s="1"/>
  <c r="X35" i="13"/>
  <c r="Z35" i="13" s="1"/>
  <c r="Q35" i="13"/>
  <c r="N35" i="13"/>
  <c r="R35" i="13" s="1"/>
  <c r="K35" i="13"/>
  <c r="S35" i="13" s="1"/>
  <c r="T35" i="13" s="1"/>
  <c r="J35" i="13"/>
  <c r="G35" i="13"/>
  <c r="Y34" i="13"/>
  <c r="X34" i="13"/>
  <c r="Z34" i="13" s="1"/>
  <c r="AA34" i="13" s="1"/>
  <c r="Q34" i="13"/>
  <c r="R34" i="13" s="1"/>
  <c r="S34" i="13" s="1"/>
  <c r="T34" i="13" s="1"/>
  <c r="N34" i="13"/>
  <c r="K34" i="13"/>
  <c r="J34" i="13"/>
  <c r="G34" i="13"/>
  <c r="AA33" i="13"/>
  <c r="Z33" i="13"/>
  <c r="X33" i="13"/>
  <c r="Y33" i="13" s="1"/>
  <c r="R33" i="13"/>
  <c r="Q33" i="13"/>
  <c r="N33" i="13"/>
  <c r="J33" i="13"/>
  <c r="K33" i="13" s="1"/>
  <c r="S33" i="13" s="1"/>
  <c r="G33" i="13"/>
  <c r="AA32" i="13"/>
  <c r="Z32" i="13"/>
  <c r="Y32" i="13"/>
  <c r="X32" i="13"/>
  <c r="Q32" i="13"/>
  <c r="R32" i="13" s="1"/>
  <c r="N32" i="13"/>
  <c r="J32" i="13"/>
  <c r="G32" i="13"/>
  <c r="K32" i="13" s="1"/>
  <c r="S32" i="13" s="1"/>
  <c r="G27" i="13"/>
  <c r="J27" i="13"/>
  <c r="K27" i="13" s="1"/>
  <c r="S27" i="13" s="1"/>
  <c r="T27" i="13" s="1"/>
  <c r="N27" i="13"/>
  <c r="Q27" i="13"/>
  <c r="R27" i="13" s="1"/>
  <c r="X27" i="13"/>
  <c r="Z27" i="13" s="1"/>
  <c r="Y27" i="13"/>
  <c r="G25" i="13"/>
  <c r="J25" i="13"/>
  <c r="K25" i="13" s="1"/>
  <c r="N25" i="13"/>
  <c r="Q25" i="13"/>
  <c r="R25" i="13" s="1"/>
  <c r="X25" i="13"/>
  <c r="Z25" i="13" s="1"/>
  <c r="Y25" i="13"/>
  <c r="AA25" i="13"/>
  <c r="G20" i="13"/>
  <c r="J20" i="13"/>
  <c r="K20" i="13"/>
  <c r="N20" i="13"/>
  <c r="Q20" i="13"/>
  <c r="R20" i="13" s="1"/>
  <c r="S20" i="13" s="1"/>
  <c r="T20" i="13" s="1"/>
  <c r="X20" i="13"/>
  <c r="Z20" i="13" s="1"/>
  <c r="Y20" i="13"/>
  <c r="G18" i="13"/>
  <c r="J18" i="13"/>
  <c r="K18" i="13" s="1"/>
  <c r="S18" i="13" s="1"/>
  <c r="N18" i="13"/>
  <c r="Q18" i="13"/>
  <c r="R18" i="13" s="1"/>
  <c r="X18" i="13"/>
  <c r="Y18" i="13" s="1"/>
  <c r="Z18" i="13"/>
  <c r="AA18" i="13"/>
  <c r="G14" i="13"/>
  <c r="K14" i="13" s="1"/>
  <c r="S14" i="13" s="1"/>
  <c r="T14" i="13" s="1"/>
  <c r="J14" i="13"/>
  <c r="N14" i="13"/>
  <c r="Q14" i="13"/>
  <c r="R14" i="13" s="1"/>
  <c r="X14" i="13"/>
  <c r="Z14" i="13" s="1"/>
  <c r="Y14" i="13"/>
  <c r="G23" i="2"/>
  <c r="J23" i="2"/>
  <c r="K23" i="2" s="1"/>
  <c r="S23" i="2" s="1"/>
  <c r="T23" i="2" s="1"/>
  <c r="N23" i="2"/>
  <c r="Q23" i="2"/>
  <c r="R23" i="2"/>
  <c r="X23" i="2"/>
  <c r="Y23" i="2" s="1"/>
  <c r="AA23" i="2" s="1"/>
  <c r="Z23" i="2"/>
  <c r="G16" i="2"/>
  <c r="J16" i="2"/>
  <c r="K16" i="2" s="1"/>
  <c r="S16" i="2" s="1"/>
  <c r="T16" i="2" s="1"/>
  <c r="N16" i="2"/>
  <c r="Q16" i="2"/>
  <c r="R16" i="2"/>
  <c r="X16" i="2"/>
  <c r="Y16" i="2"/>
  <c r="AA16" i="2" s="1"/>
  <c r="Z16" i="2"/>
  <c r="G18" i="3"/>
  <c r="J18" i="3"/>
  <c r="K18" i="3" s="1"/>
  <c r="N18" i="3"/>
  <c r="Q18" i="3"/>
  <c r="R18" i="3" s="1"/>
  <c r="X18" i="3"/>
  <c r="Z18" i="3" s="1"/>
  <c r="Y18" i="3"/>
  <c r="AA18" i="3" s="1"/>
  <c r="G19" i="3"/>
  <c r="J19" i="3"/>
  <c r="K19" i="3" s="1"/>
  <c r="S19" i="3" s="1"/>
  <c r="T19" i="3" s="1"/>
  <c r="N19" i="3"/>
  <c r="Q19" i="3"/>
  <c r="R19" i="3"/>
  <c r="X19" i="3"/>
  <c r="Y19" i="3"/>
  <c r="AA19" i="3" s="1"/>
  <c r="Z19" i="3"/>
  <c r="G35" i="4"/>
  <c r="J35" i="4"/>
  <c r="K35" i="4" s="1"/>
  <c r="S35" i="4" s="1"/>
  <c r="T35" i="4" s="1"/>
  <c r="N35" i="4"/>
  <c r="Q35" i="4"/>
  <c r="R35" i="4"/>
  <c r="X35" i="4"/>
  <c r="Y35" i="4" s="1"/>
  <c r="AA35" i="4" s="1"/>
  <c r="Z35" i="4"/>
  <c r="G36" i="4"/>
  <c r="J36" i="4"/>
  <c r="K36" i="4" s="1"/>
  <c r="N36" i="4"/>
  <c r="Q36" i="4"/>
  <c r="R36" i="4" s="1"/>
  <c r="X36" i="4"/>
  <c r="Z36" i="4" s="1"/>
  <c r="AA36" i="4" s="1"/>
  <c r="Y36" i="4"/>
  <c r="G37" i="4"/>
  <c r="J37" i="4"/>
  <c r="K37" i="4" s="1"/>
  <c r="S37" i="4" s="1"/>
  <c r="T37" i="4" s="1"/>
  <c r="N37" i="4"/>
  <c r="Q37" i="4"/>
  <c r="R37" i="4"/>
  <c r="X37" i="4"/>
  <c r="Y37" i="4" s="1"/>
  <c r="AA37" i="4" s="1"/>
  <c r="Z37" i="4"/>
  <c r="G28" i="4"/>
  <c r="J28" i="4"/>
  <c r="K28" i="4" s="1"/>
  <c r="S28" i="4" s="1"/>
  <c r="T28" i="4" s="1"/>
  <c r="N28" i="4"/>
  <c r="Q28" i="4"/>
  <c r="R28" i="4" s="1"/>
  <c r="X28" i="4"/>
  <c r="Z28" i="4" s="1"/>
  <c r="Y28" i="4"/>
  <c r="AA28" i="4" s="1"/>
  <c r="W19" i="5"/>
  <c r="X19" i="5"/>
  <c r="Y19" i="5" s="1"/>
  <c r="AA19" i="5"/>
  <c r="W20" i="5"/>
  <c r="X20" i="5"/>
  <c r="Y20" i="5"/>
  <c r="Z20" i="5"/>
  <c r="AA20" i="5"/>
  <c r="G33" i="6"/>
  <c r="K33" i="6" s="1"/>
  <c r="S33" i="6" s="1"/>
  <c r="T33" i="6" s="1"/>
  <c r="J33" i="6"/>
  <c r="N33" i="6"/>
  <c r="Q33" i="6"/>
  <c r="R33" i="6"/>
  <c r="X33" i="6"/>
  <c r="Y33" i="6" s="1"/>
  <c r="AA33" i="6" s="1"/>
  <c r="Z33" i="6"/>
  <c r="G26" i="6"/>
  <c r="J26" i="6"/>
  <c r="K26" i="6" s="1"/>
  <c r="S26" i="6" s="1"/>
  <c r="T26" i="6" s="1"/>
  <c r="N26" i="6"/>
  <c r="Q26" i="6"/>
  <c r="R26" i="6"/>
  <c r="X26" i="6"/>
  <c r="Y26" i="6" s="1"/>
  <c r="G38" i="7"/>
  <c r="J38" i="7"/>
  <c r="K38" i="7" s="1"/>
  <c r="S38" i="7" s="1"/>
  <c r="N38" i="7"/>
  <c r="Q38" i="7"/>
  <c r="R38" i="7"/>
  <c r="X38" i="7"/>
  <c r="Y38" i="7" s="1"/>
  <c r="Z38" i="7"/>
  <c r="AA38" i="7"/>
  <c r="G33" i="7"/>
  <c r="J33" i="7"/>
  <c r="K33" i="7" s="1"/>
  <c r="S33" i="7" s="1"/>
  <c r="T33" i="7" s="1"/>
  <c r="N33" i="7"/>
  <c r="Q33" i="7"/>
  <c r="R33" i="7"/>
  <c r="X33" i="7"/>
  <c r="Y33" i="7"/>
  <c r="AA33" i="7" s="1"/>
  <c r="Z33" i="7"/>
  <c r="G31" i="7"/>
  <c r="J31" i="7"/>
  <c r="K31" i="7" s="1"/>
  <c r="S31" i="7" s="1"/>
  <c r="N31" i="7"/>
  <c r="Q31" i="7"/>
  <c r="R31" i="7"/>
  <c r="X31" i="7"/>
  <c r="Y31" i="7"/>
  <c r="Z31" i="7"/>
  <c r="AA31" i="7"/>
  <c r="G26" i="7"/>
  <c r="J26" i="7"/>
  <c r="K26" i="7" s="1"/>
  <c r="S26" i="7" s="1"/>
  <c r="T26" i="7" s="1"/>
  <c r="N26" i="7"/>
  <c r="Q26" i="7"/>
  <c r="R26" i="7"/>
  <c r="X26" i="7"/>
  <c r="Y26" i="7" s="1"/>
  <c r="AA26" i="7" s="1"/>
  <c r="Z26" i="7"/>
  <c r="G24" i="7"/>
  <c r="K24" i="7" s="1"/>
  <c r="S24" i="7" s="1"/>
  <c r="J24" i="7"/>
  <c r="N24" i="7"/>
  <c r="Q24" i="7"/>
  <c r="R24" i="7" s="1"/>
  <c r="X24" i="7"/>
  <c r="Z24" i="7" s="1"/>
  <c r="Y24" i="7"/>
  <c r="AA24" i="7"/>
  <c r="G19" i="7"/>
  <c r="J19" i="7"/>
  <c r="K19" i="7" s="1"/>
  <c r="S19" i="7" s="1"/>
  <c r="T19" i="7" s="1"/>
  <c r="N19" i="7"/>
  <c r="Q19" i="7"/>
  <c r="R19" i="7" s="1"/>
  <c r="X19" i="7"/>
  <c r="Z19" i="7" s="1"/>
  <c r="Y19" i="7"/>
  <c r="AA19" i="7" s="1"/>
  <c r="AA21" i="7"/>
  <c r="G17" i="7"/>
  <c r="J17" i="7"/>
  <c r="K17" i="7"/>
  <c r="N17" i="7"/>
  <c r="Q17" i="7"/>
  <c r="R17" i="7"/>
  <c r="S17" i="7"/>
  <c r="W17" i="7" s="1"/>
  <c r="T17" i="7"/>
  <c r="U17" i="7" s="1"/>
  <c r="X17" i="7"/>
  <c r="Y17" i="7"/>
  <c r="Z17" i="7"/>
  <c r="AA17" i="7"/>
  <c r="X18" i="5"/>
  <c r="Y18" i="5" s="1"/>
  <c r="T18" i="5"/>
  <c r="Q20" i="5"/>
  <c r="R20" i="5" s="1"/>
  <c r="S20" i="5" s="1"/>
  <c r="N20" i="5"/>
  <c r="K20" i="5"/>
  <c r="J20" i="5"/>
  <c r="G20" i="5"/>
  <c r="Q19" i="5"/>
  <c r="N19" i="5"/>
  <c r="R19" i="5" s="1"/>
  <c r="J19" i="5"/>
  <c r="K19" i="5" s="1"/>
  <c r="S19" i="5" s="1"/>
  <c r="G19" i="5"/>
  <c r="Z18" i="5"/>
  <c r="R18" i="5"/>
  <c r="Q18" i="5"/>
  <c r="N18" i="5"/>
  <c r="K18" i="5"/>
  <c r="S18" i="5" s="1"/>
  <c r="J18" i="5"/>
  <c r="G18" i="5"/>
  <c r="X17" i="5"/>
  <c r="Z17" i="5" s="1"/>
  <c r="Q17" i="5"/>
  <c r="R17" i="5" s="1"/>
  <c r="N17" i="5"/>
  <c r="J17" i="5"/>
  <c r="K17" i="5" s="1"/>
  <c r="S17" i="5" s="1"/>
  <c r="T17" i="5" s="1"/>
  <c r="G17" i="5"/>
  <c r="X16" i="5"/>
  <c r="Z16" i="5" s="1"/>
  <c r="Q16" i="5"/>
  <c r="R16" i="5" s="1"/>
  <c r="N16" i="5"/>
  <c r="J16" i="5"/>
  <c r="G16" i="5"/>
  <c r="K16" i="5" s="1"/>
  <c r="G22" i="8"/>
  <c r="J22" i="8"/>
  <c r="K22" i="8" s="1"/>
  <c r="N22" i="8"/>
  <c r="R22" i="8" s="1"/>
  <c r="Q22" i="8"/>
  <c r="X22" i="8"/>
  <c r="Y22" i="8" s="1"/>
  <c r="G20" i="8"/>
  <c r="J20" i="8"/>
  <c r="K20" i="8" s="1"/>
  <c r="S20" i="8" s="1"/>
  <c r="N20" i="8"/>
  <c r="Q20" i="8"/>
  <c r="R20" i="8"/>
  <c r="X20" i="8"/>
  <c r="Y20" i="8"/>
  <c r="Z20" i="8"/>
  <c r="AA20" i="8"/>
  <c r="G15" i="8"/>
  <c r="J15" i="8"/>
  <c r="K15" i="8" s="1"/>
  <c r="S15" i="8" s="1"/>
  <c r="T15" i="8" s="1"/>
  <c r="N15" i="8"/>
  <c r="Q15" i="8"/>
  <c r="R15" i="8"/>
  <c r="X15" i="8"/>
  <c r="Y15" i="8"/>
  <c r="AA15" i="8" s="1"/>
  <c r="Z15" i="8"/>
  <c r="AA44" i="9"/>
  <c r="X44" i="9"/>
  <c r="Z44" i="9" s="1"/>
  <c r="Q44" i="9"/>
  <c r="R44" i="9" s="1"/>
  <c r="N44" i="9"/>
  <c r="J44" i="9"/>
  <c r="K44" i="9" s="1"/>
  <c r="S44" i="9" s="1"/>
  <c r="G44" i="9"/>
  <c r="G37" i="9"/>
  <c r="K37" i="9" s="1"/>
  <c r="S37" i="9" s="1"/>
  <c r="J37" i="9"/>
  <c r="N37" i="9"/>
  <c r="Q37" i="9"/>
  <c r="R37" i="9" s="1"/>
  <c r="X37" i="9"/>
  <c r="Y37" i="9" s="1"/>
  <c r="AA37" i="9"/>
  <c r="G32" i="9"/>
  <c r="K32" i="9" s="1"/>
  <c r="S32" i="9" s="1"/>
  <c r="T32" i="9" s="1"/>
  <c r="J32" i="9"/>
  <c r="N32" i="9"/>
  <c r="Q32" i="9"/>
  <c r="R32" i="9"/>
  <c r="X32" i="9"/>
  <c r="Y32" i="9"/>
  <c r="AA32" i="9" s="1"/>
  <c r="Z32" i="9"/>
  <c r="G30" i="9"/>
  <c r="J30" i="9"/>
  <c r="K30" i="9" s="1"/>
  <c r="S30" i="9" s="1"/>
  <c r="N30" i="9"/>
  <c r="Q30" i="9"/>
  <c r="R30" i="9"/>
  <c r="X30" i="9"/>
  <c r="Y30" i="9"/>
  <c r="Z30" i="9"/>
  <c r="AA30" i="9"/>
  <c r="G25" i="9"/>
  <c r="J25" i="9"/>
  <c r="K25" i="9" s="1"/>
  <c r="S25" i="9" s="1"/>
  <c r="T25" i="9" s="1"/>
  <c r="N25" i="9"/>
  <c r="Q25" i="9"/>
  <c r="R25" i="9"/>
  <c r="X25" i="9"/>
  <c r="Y25" i="9" s="1"/>
  <c r="G23" i="9"/>
  <c r="J23" i="9"/>
  <c r="K23" i="9" s="1"/>
  <c r="S23" i="9" s="1"/>
  <c r="N23" i="9"/>
  <c r="R23" i="9" s="1"/>
  <c r="Q23" i="9"/>
  <c r="X23" i="9"/>
  <c r="Y23" i="9" s="1"/>
  <c r="AA23" i="9"/>
  <c r="G16" i="9"/>
  <c r="J16" i="9"/>
  <c r="K16" i="9"/>
  <c r="S16" i="9" s="1"/>
  <c r="N16" i="9"/>
  <c r="Q16" i="9"/>
  <c r="R16" i="9"/>
  <c r="X16" i="9"/>
  <c r="Y16" i="9"/>
  <c r="Z16" i="9"/>
  <c r="AA16" i="9"/>
  <c r="G20" i="10"/>
  <c r="J20" i="10"/>
  <c r="K20" i="10" s="1"/>
  <c r="S20" i="10" s="1"/>
  <c r="T20" i="10" s="1"/>
  <c r="N20" i="10"/>
  <c r="Q20" i="10"/>
  <c r="R20" i="10"/>
  <c r="X20" i="10"/>
  <c r="Y20" i="10" s="1"/>
  <c r="AA20" i="10" s="1"/>
  <c r="Z20" i="10"/>
  <c r="G18" i="10"/>
  <c r="J18" i="10"/>
  <c r="K18" i="10" s="1"/>
  <c r="N18" i="10"/>
  <c r="Q18" i="10"/>
  <c r="R18" i="10" s="1"/>
  <c r="X18" i="10"/>
  <c r="Y18" i="10" s="1"/>
  <c r="AA18" i="10"/>
  <c r="G23" i="11"/>
  <c r="J23" i="11"/>
  <c r="K23" i="11" s="1"/>
  <c r="S23" i="11" s="1"/>
  <c r="T23" i="11" s="1"/>
  <c r="N23" i="11"/>
  <c r="Q23" i="11"/>
  <c r="R23" i="11"/>
  <c r="X23" i="11"/>
  <c r="Y23" i="11"/>
  <c r="AA23" i="11" s="1"/>
  <c r="Z23" i="11"/>
  <c r="G21" i="11"/>
  <c r="J21" i="11"/>
  <c r="K21" i="11" s="1"/>
  <c r="S21" i="11" s="1"/>
  <c r="N21" i="11"/>
  <c r="Q21" i="11"/>
  <c r="R21" i="11"/>
  <c r="X21" i="11"/>
  <c r="Y21" i="11" s="1"/>
  <c r="Z21" i="11"/>
  <c r="AA21" i="11"/>
  <c r="G16" i="11"/>
  <c r="J16" i="11"/>
  <c r="K16" i="11" s="1"/>
  <c r="S16" i="11" s="1"/>
  <c r="T16" i="11" s="1"/>
  <c r="N16" i="11"/>
  <c r="R16" i="11" s="1"/>
  <c r="Q16" i="11"/>
  <c r="X16" i="11"/>
  <c r="Y16" i="11" s="1"/>
  <c r="G17" i="11"/>
  <c r="J17" i="11"/>
  <c r="K17" i="11" s="1"/>
  <c r="N17" i="11"/>
  <c r="R17" i="11" s="1"/>
  <c r="Q17" i="11"/>
  <c r="X17" i="11"/>
  <c r="Y17" i="11" s="1"/>
  <c r="G14" i="11"/>
  <c r="K14" i="11" s="1"/>
  <c r="S14" i="11" s="1"/>
  <c r="J14" i="11"/>
  <c r="N14" i="11"/>
  <c r="Q14" i="11"/>
  <c r="R14" i="11" s="1"/>
  <c r="X14" i="11"/>
  <c r="Z14" i="11" s="1"/>
  <c r="Y14" i="11"/>
  <c r="AA14" i="11"/>
  <c r="G18" i="12"/>
  <c r="J18" i="12"/>
  <c r="K18" i="12" s="1"/>
  <c r="N18" i="12"/>
  <c r="Q18" i="12"/>
  <c r="R18" i="12" s="1"/>
  <c r="X18" i="12"/>
  <c r="Z18" i="12" s="1"/>
  <c r="AA18" i="12" s="1"/>
  <c r="Y18" i="12"/>
  <c r="G16" i="12"/>
  <c r="J16" i="12"/>
  <c r="K16" i="12" s="1"/>
  <c r="S16" i="12" s="1"/>
  <c r="N16" i="12"/>
  <c r="Q16" i="12"/>
  <c r="R16" i="12"/>
  <c r="X16" i="12"/>
  <c r="Y16" i="12" s="1"/>
  <c r="Z16" i="12"/>
  <c r="G28" i="13"/>
  <c r="J28" i="13"/>
  <c r="K28" i="13" s="1"/>
  <c r="S28" i="13" s="1"/>
  <c r="T28" i="13" s="1"/>
  <c r="N28" i="13"/>
  <c r="Q28" i="13"/>
  <c r="R28" i="13"/>
  <c r="X28" i="13"/>
  <c r="Y28" i="13" s="1"/>
  <c r="AA28" i="13" s="1"/>
  <c r="Z28" i="13"/>
  <c r="G26" i="13"/>
  <c r="J26" i="13"/>
  <c r="K26" i="13" s="1"/>
  <c r="S26" i="13" s="1"/>
  <c r="N26" i="13"/>
  <c r="Q26" i="13"/>
  <c r="R26" i="13" s="1"/>
  <c r="X26" i="13"/>
  <c r="Z26" i="13" s="1"/>
  <c r="Y26" i="13"/>
  <c r="AA26" i="13"/>
  <c r="G21" i="13"/>
  <c r="K21" i="13" s="1"/>
  <c r="S21" i="13" s="1"/>
  <c r="T21" i="13" s="1"/>
  <c r="J21" i="13"/>
  <c r="N21" i="13"/>
  <c r="Q21" i="13"/>
  <c r="R21" i="13"/>
  <c r="X21" i="13"/>
  <c r="Y21" i="13" s="1"/>
  <c r="AA21" i="13" s="1"/>
  <c r="Z21" i="13"/>
  <c r="G19" i="13"/>
  <c r="J19" i="13"/>
  <c r="K19" i="13" s="1"/>
  <c r="N19" i="13"/>
  <c r="Q19" i="13"/>
  <c r="R19" i="13" s="1"/>
  <c r="X19" i="13"/>
  <c r="Y19" i="13" s="1"/>
  <c r="AA19" i="13"/>
  <c r="G17" i="2"/>
  <c r="J17" i="2"/>
  <c r="K17" i="2"/>
  <c r="N17" i="2"/>
  <c r="R17" i="2" s="1"/>
  <c r="S17" i="2" s="1"/>
  <c r="T17" i="2" s="1"/>
  <c r="Q17" i="2"/>
  <c r="X17" i="2"/>
  <c r="Y17" i="2" s="1"/>
  <c r="G43" i="4"/>
  <c r="J43" i="4"/>
  <c r="K43" i="4" s="1"/>
  <c r="S43" i="4" s="1"/>
  <c r="T43" i="4" s="1"/>
  <c r="N43" i="4"/>
  <c r="Q43" i="4"/>
  <c r="R43" i="4"/>
  <c r="X43" i="4"/>
  <c r="Y43" i="4"/>
  <c r="AA43" i="4" s="1"/>
  <c r="Z43" i="4"/>
  <c r="Z29" i="4"/>
  <c r="Y29" i="4"/>
  <c r="AA29" i="4" s="1"/>
  <c r="X29" i="4"/>
  <c r="Q29" i="4"/>
  <c r="R29" i="4" s="1"/>
  <c r="N29" i="4"/>
  <c r="J29" i="4"/>
  <c r="K29" i="4" s="1"/>
  <c r="S29" i="4" s="1"/>
  <c r="T29" i="4" s="1"/>
  <c r="G29" i="4"/>
  <c r="G15" i="4"/>
  <c r="J15" i="4"/>
  <c r="K15" i="4" s="1"/>
  <c r="S15" i="4" s="1"/>
  <c r="T15" i="4" s="1"/>
  <c r="N15" i="4"/>
  <c r="Q15" i="4"/>
  <c r="R15" i="4"/>
  <c r="X15" i="4"/>
  <c r="Y15" i="4" s="1"/>
  <c r="AA15" i="4" s="1"/>
  <c r="Z15" i="4"/>
  <c r="G34" i="6"/>
  <c r="K34" i="6" s="1"/>
  <c r="S34" i="6" s="1"/>
  <c r="T34" i="6" s="1"/>
  <c r="J34" i="6"/>
  <c r="N34" i="6"/>
  <c r="Q34" i="6"/>
  <c r="R34" i="6" s="1"/>
  <c r="X34" i="6"/>
  <c r="Y34" i="6" s="1"/>
  <c r="G27" i="6"/>
  <c r="J27" i="6"/>
  <c r="K27" i="6" s="1"/>
  <c r="N27" i="6"/>
  <c r="Q27" i="6"/>
  <c r="R27" i="6" s="1"/>
  <c r="X27" i="6"/>
  <c r="Y27" i="6" s="1"/>
  <c r="G20" i="6"/>
  <c r="J20" i="6"/>
  <c r="K20" i="6" s="1"/>
  <c r="S20" i="6" s="1"/>
  <c r="T20" i="6" s="1"/>
  <c r="N20" i="6"/>
  <c r="Q20" i="6"/>
  <c r="R20" i="6"/>
  <c r="X20" i="6"/>
  <c r="Y20" i="6"/>
  <c r="AA20" i="6" s="1"/>
  <c r="Z20" i="6"/>
  <c r="Z41" i="7"/>
  <c r="X41" i="7"/>
  <c r="Y41" i="7" s="1"/>
  <c r="AA41" i="7" s="1"/>
  <c r="R41" i="7"/>
  <c r="Q41" i="7"/>
  <c r="N41" i="7"/>
  <c r="J41" i="7"/>
  <c r="K41" i="7" s="1"/>
  <c r="S41" i="7" s="1"/>
  <c r="T41" i="7" s="1"/>
  <c r="G41" i="7"/>
  <c r="G34" i="7"/>
  <c r="J34" i="7"/>
  <c r="K34" i="7" s="1"/>
  <c r="S34" i="7" s="1"/>
  <c r="T34" i="7" s="1"/>
  <c r="N34" i="7"/>
  <c r="Q34" i="7"/>
  <c r="R34" i="7"/>
  <c r="X34" i="7"/>
  <c r="Y34" i="7" s="1"/>
  <c r="AA34" i="7" s="1"/>
  <c r="Z34" i="7"/>
  <c r="G27" i="7"/>
  <c r="K27" i="7" s="1"/>
  <c r="J27" i="7"/>
  <c r="N27" i="7"/>
  <c r="Q27" i="7"/>
  <c r="R27" i="7" s="1"/>
  <c r="X27" i="7"/>
  <c r="Y27" i="7" s="1"/>
  <c r="G20" i="7"/>
  <c r="K20" i="7" s="1"/>
  <c r="S20" i="7" s="1"/>
  <c r="T20" i="7" s="1"/>
  <c r="J20" i="7"/>
  <c r="N20" i="7"/>
  <c r="Q20" i="7"/>
  <c r="R20" i="7"/>
  <c r="X20" i="7"/>
  <c r="Y20" i="7" s="1"/>
  <c r="G23" i="8"/>
  <c r="K23" i="8" s="1"/>
  <c r="S23" i="8" s="1"/>
  <c r="T23" i="8" s="1"/>
  <c r="J23" i="8"/>
  <c r="N23" i="8"/>
  <c r="Q23" i="8"/>
  <c r="R23" i="8"/>
  <c r="X23" i="8"/>
  <c r="Y23" i="8" s="1"/>
  <c r="AA23" i="8" s="1"/>
  <c r="Z23" i="8"/>
  <c r="G16" i="8"/>
  <c r="J16" i="8"/>
  <c r="K16" i="8" s="1"/>
  <c r="S16" i="8" s="1"/>
  <c r="T16" i="8" s="1"/>
  <c r="N16" i="8"/>
  <c r="Q16" i="8"/>
  <c r="R16" i="8" s="1"/>
  <c r="X16" i="8"/>
  <c r="Y16" i="8" s="1"/>
  <c r="G40" i="9"/>
  <c r="J40" i="9"/>
  <c r="K40" i="9"/>
  <c r="S40" i="9" s="1"/>
  <c r="T40" i="9" s="1"/>
  <c r="N40" i="9"/>
  <c r="Q40" i="9"/>
  <c r="R40" i="9"/>
  <c r="X40" i="9"/>
  <c r="Y40" i="9" s="1"/>
  <c r="AA40" i="9" s="1"/>
  <c r="Z40" i="9"/>
  <c r="G35" i="9"/>
  <c r="J35" i="9"/>
  <c r="K35" i="9" s="1"/>
  <c r="S35" i="9" s="1"/>
  <c r="T35" i="9" s="1"/>
  <c r="N35" i="9"/>
  <c r="Q35" i="9"/>
  <c r="R35" i="9" s="1"/>
  <c r="X35" i="9"/>
  <c r="Y35" i="9" s="1"/>
  <c r="G33" i="9"/>
  <c r="J33" i="9"/>
  <c r="K33" i="9" s="1"/>
  <c r="S33" i="9" s="1"/>
  <c r="T33" i="9" s="1"/>
  <c r="N33" i="9"/>
  <c r="Q33" i="9"/>
  <c r="R33" i="9"/>
  <c r="X33" i="9"/>
  <c r="Z33" i="9" s="1"/>
  <c r="G26" i="9"/>
  <c r="J26" i="9"/>
  <c r="K26" i="9" s="1"/>
  <c r="S26" i="9" s="1"/>
  <c r="T26" i="9" s="1"/>
  <c r="N26" i="9"/>
  <c r="Q26" i="9"/>
  <c r="R26" i="9"/>
  <c r="X26" i="9"/>
  <c r="Y26" i="9" s="1"/>
  <c r="G19" i="9"/>
  <c r="J19" i="9"/>
  <c r="K19" i="9"/>
  <c r="N19" i="9"/>
  <c r="Q19" i="9"/>
  <c r="R19" i="9"/>
  <c r="S19" i="9"/>
  <c r="T19" i="9" s="1"/>
  <c r="X19" i="9"/>
  <c r="Z19" i="9" s="1"/>
  <c r="G20" i="9"/>
  <c r="J20" i="9"/>
  <c r="K20" i="9"/>
  <c r="N20" i="9"/>
  <c r="Q20" i="9"/>
  <c r="R20" i="9"/>
  <c r="S20" i="9" s="1"/>
  <c r="T20" i="9" s="1"/>
  <c r="X20" i="9"/>
  <c r="Y20" i="9" s="1"/>
  <c r="W41" i="2" l="1"/>
  <c r="T41" i="2"/>
  <c r="V42" i="2"/>
  <c r="U42" i="2"/>
  <c r="W42" i="2" s="1"/>
  <c r="V44" i="2"/>
  <c r="U44" i="2"/>
  <c r="W44" i="2" s="1"/>
  <c r="U38" i="2"/>
  <c r="V38" i="2"/>
  <c r="V43" i="2"/>
  <c r="U43" i="2"/>
  <c r="W43" i="2" s="1"/>
  <c r="V39" i="2"/>
  <c r="U39" i="2"/>
  <c r="W39" i="2" s="1"/>
  <c r="S40" i="2"/>
  <c r="Y40" i="2"/>
  <c r="Y44" i="2"/>
  <c r="AA44" i="2" s="1"/>
  <c r="V32" i="2"/>
  <c r="U32" i="2"/>
  <c r="W32" i="2" s="1"/>
  <c r="S33" i="2"/>
  <c r="U31" i="2"/>
  <c r="V31" i="2"/>
  <c r="V37" i="2"/>
  <c r="U37" i="2"/>
  <c r="S36" i="2"/>
  <c r="T36" i="2" s="1"/>
  <c r="S34" i="2"/>
  <c r="V35" i="2"/>
  <c r="U35" i="2"/>
  <c r="W35" i="2" s="1"/>
  <c r="Y33" i="2"/>
  <c r="Y37" i="2"/>
  <c r="AA37" i="2" s="1"/>
  <c r="Y36" i="2"/>
  <c r="AA36" i="2" s="1"/>
  <c r="W26" i="2"/>
  <c r="T26" i="2"/>
  <c r="V29" i="2"/>
  <c r="U29" i="2"/>
  <c r="W29" i="2" s="1"/>
  <c r="V25" i="2"/>
  <c r="U25" i="2"/>
  <c r="W25" i="2" s="1"/>
  <c r="V30" i="2"/>
  <c r="U30" i="2"/>
  <c r="W30" i="2" s="1"/>
  <c r="U24" i="2"/>
  <c r="V24" i="2"/>
  <c r="S27" i="2"/>
  <c r="V28" i="2"/>
  <c r="U28" i="2"/>
  <c r="W28" i="2" s="1"/>
  <c r="Y26" i="2"/>
  <c r="Y25" i="2"/>
  <c r="AA25" i="2" s="1"/>
  <c r="Y24" i="2"/>
  <c r="AA24" i="2" s="1"/>
  <c r="Y30" i="2"/>
  <c r="AA30" i="2" s="1"/>
  <c r="Y29" i="2"/>
  <c r="AA29" i="2" s="1"/>
  <c r="U21" i="2"/>
  <c r="V21" i="2"/>
  <c r="V22" i="2"/>
  <c r="U22" i="2"/>
  <c r="W22" i="2" s="1"/>
  <c r="S20" i="2"/>
  <c r="W19" i="2"/>
  <c r="T19" i="2"/>
  <c r="Z20" i="2"/>
  <c r="AA15" i="2"/>
  <c r="U14" i="2"/>
  <c r="V14" i="2"/>
  <c r="S15" i="2"/>
  <c r="T15" i="2" s="1"/>
  <c r="Z14" i="2"/>
  <c r="AA14" i="2" s="1"/>
  <c r="Z15" i="2"/>
  <c r="S39" i="3"/>
  <c r="T39" i="3" s="1"/>
  <c r="V38" i="3"/>
  <c r="U38" i="3"/>
  <c r="W38" i="3" s="1"/>
  <c r="U37" i="3"/>
  <c r="V37" i="3"/>
  <c r="W43" i="3"/>
  <c r="T43" i="3"/>
  <c r="W42" i="3"/>
  <c r="T42" i="3"/>
  <c r="V41" i="3"/>
  <c r="U41" i="3"/>
  <c r="W41" i="3" s="1"/>
  <c r="S40" i="3"/>
  <c r="T40" i="3" s="1"/>
  <c r="AA37" i="3"/>
  <c r="Y39" i="3"/>
  <c r="AA39" i="3" s="1"/>
  <c r="Y43" i="3"/>
  <c r="Y42" i="3"/>
  <c r="S32" i="3"/>
  <c r="T32" i="3" s="1"/>
  <c r="V31" i="3"/>
  <c r="U31" i="3"/>
  <c r="W31" i="3" s="1"/>
  <c r="W36" i="3"/>
  <c r="T36" i="3"/>
  <c r="S30" i="3"/>
  <c r="T30" i="3" s="1"/>
  <c r="W35" i="3"/>
  <c r="T35" i="3"/>
  <c r="S33" i="3"/>
  <c r="T33" i="3" s="1"/>
  <c r="V34" i="3"/>
  <c r="U34" i="3"/>
  <c r="W34" i="3" s="1"/>
  <c r="Y32" i="3"/>
  <c r="AA32" i="3" s="1"/>
  <c r="Y30" i="3"/>
  <c r="AA30" i="3" s="1"/>
  <c r="Y36" i="3"/>
  <c r="Y35" i="3"/>
  <c r="V25" i="3"/>
  <c r="U25" i="3"/>
  <c r="W25" i="3" s="1"/>
  <c r="AA26" i="3"/>
  <c r="U23" i="3"/>
  <c r="W23" i="3" s="1"/>
  <c r="V23" i="3"/>
  <c r="V27" i="3"/>
  <c r="U27" i="3"/>
  <c r="W28" i="3"/>
  <c r="T28" i="3"/>
  <c r="W29" i="3"/>
  <c r="T29" i="3"/>
  <c r="V26" i="3"/>
  <c r="U26" i="3"/>
  <c r="V24" i="3"/>
  <c r="U24" i="3"/>
  <c r="Y25" i="3"/>
  <c r="AA25" i="3" s="1"/>
  <c r="Y23" i="3"/>
  <c r="AA23" i="3" s="1"/>
  <c r="Y29" i="3"/>
  <c r="W21" i="3"/>
  <c r="T21" i="3"/>
  <c r="S22" i="3"/>
  <c r="V17" i="3"/>
  <c r="U17" i="3"/>
  <c r="W17" i="3" s="1"/>
  <c r="S16" i="3"/>
  <c r="T16" i="3" s="1"/>
  <c r="Y17" i="3"/>
  <c r="AA17" i="3" s="1"/>
  <c r="Y16" i="3"/>
  <c r="AA16" i="3" s="1"/>
  <c r="W14" i="3"/>
  <c r="T14" i="3"/>
  <c r="S15" i="3"/>
  <c r="Y15" i="3"/>
  <c r="U19" i="4"/>
  <c r="V19" i="4"/>
  <c r="V20" i="4"/>
  <c r="U20" i="4"/>
  <c r="W20" i="4" s="1"/>
  <c r="U21" i="4"/>
  <c r="V21" i="4"/>
  <c r="W18" i="4"/>
  <c r="T18" i="4"/>
  <c r="W17" i="4"/>
  <c r="T17" i="4"/>
  <c r="Y17" i="4"/>
  <c r="V27" i="4"/>
  <c r="U27" i="4"/>
  <c r="W27" i="4" s="1"/>
  <c r="S26" i="4"/>
  <c r="T26" i="4" s="1"/>
  <c r="W25" i="4"/>
  <c r="T25" i="4"/>
  <c r="W24" i="4"/>
  <c r="T24" i="4"/>
  <c r="Y24" i="4"/>
  <c r="AA42" i="4"/>
  <c r="U42" i="4"/>
  <c r="V42" i="4"/>
  <c r="U40" i="4"/>
  <c r="V40" i="4"/>
  <c r="V41" i="4"/>
  <c r="U41" i="4"/>
  <c r="W41" i="4" s="1"/>
  <c r="Z42" i="4"/>
  <c r="W39" i="4"/>
  <c r="T39" i="4"/>
  <c r="S38" i="4"/>
  <c r="W31" i="4"/>
  <c r="T31" i="4"/>
  <c r="W33" i="4"/>
  <c r="T33" i="4"/>
  <c r="W32" i="4"/>
  <c r="T32" i="4"/>
  <c r="Y33" i="4"/>
  <c r="Y32" i="4"/>
  <c r="V34" i="4"/>
  <c r="U34" i="4"/>
  <c r="S22" i="4"/>
  <c r="Y22" i="4"/>
  <c r="S39" i="5"/>
  <c r="T39" i="5" s="1"/>
  <c r="W41" i="5"/>
  <c r="T41" i="5"/>
  <c r="V38" i="5"/>
  <c r="U38" i="5"/>
  <c r="W38" i="5" s="1"/>
  <c r="V43" i="5"/>
  <c r="U43" i="5"/>
  <c r="W43" i="5" s="1"/>
  <c r="U37" i="5"/>
  <c r="W37" i="5" s="1"/>
  <c r="V37" i="5"/>
  <c r="S40" i="5"/>
  <c r="S42" i="5"/>
  <c r="T42" i="5" s="1"/>
  <c r="AA38" i="5"/>
  <c r="Y39" i="5"/>
  <c r="AA39" i="5" s="1"/>
  <c r="Y37" i="5"/>
  <c r="AA37" i="5" s="1"/>
  <c r="Y43" i="5"/>
  <c r="AA43" i="5" s="1"/>
  <c r="Y42" i="5"/>
  <c r="AA42" i="5" s="1"/>
  <c r="V32" i="5"/>
  <c r="U32" i="5"/>
  <c r="W32" i="5" s="1"/>
  <c r="V31" i="5"/>
  <c r="U31" i="5"/>
  <c r="W31" i="5" s="1"/>
  <c r="V36" i="5"/>
  <c r="U36" i="5"/>
  <c r="W36" i="5" s="1"/>
  <c r="U30" i="5"/>
  <c r="W30" i="5" s="1"/>
  <c r="V30" i="5"/>
  <c r="S35" i="5"/>
  <c r="T35" i="5" s="1"/>
  <c r="S33" i="5"/>
  <c r="W34" i="5"/>
  <c r="T34" i="5"/>
  <c r="Y32" i="5"/>
  <c r="AA32" i="5" s="1"/>
  <c r="Y30" i="5"/>
  <c r="AA30" i="5" s="1"/>
  <c r="Y36" i="5"/>
  <c r="AA36" i="5" s="1"/>
  <c r="Y35" i="5"/>
  <c r="AA35" i="5" s="1"/>
  <c r="S25" i="5"/>
  <c r="T25" i="5" s="1"/>
  <c r="V24" i="5"/>
  <c r="U24" i="5"/>
  <c r="W24" i="5" s="1"/>
  <c r="V29" i="5"/>
  <c r="U29" i="5"/>
  <c r="W29" i="5" s="1"/>
  <c r="U23" i="5"/>
  <c r="W23" i="5" s="1"/>
  <c r="V23" i="5"/>
  <c r="S26" i="5"/>
  <c r="W27" i="5"/>
  <c r="T27" i="5"/>
  <c r="S28" i="5"/>
  <c r="T28" i="5" s="1"/>
  <c r="Y25" i="5"/>
  <c r="AA25" i="5" s="1"/>
  <c r="Y23" i="5"/>
  <c r="AA23" i="5" s="1"/>
  <c r="Y29" i="5"/>
  <c r="AA29" i="5" s="1"/>
  <c r="Y28" i="5"/>
  <c r="AA28" i="5" s="1"/>
  <c r="V22" i="5"/>
  <c r="U22" i="5"/>
  <c r="U21" i="5"/>
  <c r="W21" i="5" s="1"/>
  <c r="V21" i="5"/>
  <c r="AA22" i="5"/>
  <c r="Z21" i="5"/>
  <c r="AA21" i="5" s="1"/>
  <c r="Z22" i="5"/>
  <c r="AA15" i="5"/>
  <c r="U15" i="5"/>
  <c r="V15" i="5"/>
  <c r="Z15" i="5"/>
  <c r="W14" i="5"/>
  <c r="T14" i="5"/>
  <c r="Y14" i="5"/>
  <c r="S25" i="6"/>
  <c r="T25" i="6" s="1"/>
  <c r="S24" i="6"/>
  <c r="T24" i="6" s="1"/>
  <c r="Z24" i="6"/>
  <c r="AA24" i="6" s="1"/>
  <c r="W23" i="6"/>
  <c r="T23" i="6"/>
  <c r="W22" i="6"/>
  <c r="T22" i="6"/>
  <c r="Z22" i="6"/>
  <c r="Z23" i="6"/>
  <c r="V18" i="6"/>
  <c r="U18" i="6"/>
  <c r="W18" i="6" s="1"/>
  <c r="V19" i="6"/>
  <c r="U19" i="6"/>
  <c r="W19" i="6" s="1"/>
  <c r="S17" i="6"/>
  <c r="T17" i="6" s="1"/>
  <c r="Z17" i="6"/>
  <c r="AA17" i="6" s="1"/>
  <c r="W15" i="6"/>
  <c r="T15" i="6"/>
  <c r="W16" i="6"/>
  <c r="T16" i="6"/>
  <c r="V32" i="6"/>
  <c r="U32" i="6"/>
  <c r="W32" i="6" s="1"/>
  <c r="S31" i="6"/>
  <c r="T31" i="6" s="1"/>
  <c r="Z31" i="6"/>
  <c r="W30" i="6"/>
  <c r="T30" i="6"/>
  <c r="W29" i="6"/>
  <c r="T29" i="6"/>
  <c r="S36" i="6"/>
  <c r="S38" i="6"/>
  <c r="T38" i="6" s="1"/>
  <c r="T37" i="6"/>
  <c r="W37" i="6"/>
  <c r="AA39" i="6"/>
  <c r="W41" i="6"/>
  <c r="T41" i="6"/>
  <c r="W42" i="6"/>
  <c r="T42" i="6"/>
  <c r="W43" i="6"/>
  <c r="T43" i="6"/>
  <c r="W44" i="6"/>
  <c r="T44" i="6"/>
  <c r="S39" i="6"/>
  <c r="T39" i="6" s="1"/>
  <c r="V40" i="6"/>
  <c r="U40" i="6"/>
  <c r="W40" i="6" s="1"/>
  <c r="Y40" i="6"/>
  <c r="AA40" i="6" s="1"/>
  <c r="Y38" i="6"/>
  <c r="AA38" i="6" s="1"/>
  <c r="Y37" i="6"/>
  <c r="Y44" i="6"/>
  <c r="Y45" i="6"/>
  <c r="R45" i="6"/>
  <c r="K45" i="6"/>
  <c r="U32" i="7"/>
  <c r="W32" i="7" s="1"/>
  <c r="V32" i="7"/>
  <c r="Z32" i="7"/>
  <c r="AA32" i="7" s="1"/>
  <c r="W30" i="7"/>
  <c r="T30" i="7"/>
  <c r="U25" i="7"/>
  <c r="V25" i="7"/>
  <c r="W23" i="7"/>
  <c r="T23" i="7"/>
  <c r="S37" i="7"/>
  <c r="U42" i="7"/>
  <c r="V42" i="7"/>
  <c r="AA39" i="7"/>
  <c r="S39" i="7"/>
  <c r="T39" i="7" s="1"/>
  <c r="V40" i="7"/>
  <c r="U40" i="7"/>
  <c r="W40" i="7" s="1"/>
  <c r="U18" i="7"/>
  <c r="W18" i="7" s="1"/>
  <c r="V18" i="7"/>
  <c r="Z18" i="7"/>
  <c r="AA18" i="7" s="1"/>
  <c r="S16" i="7"/>
  <c r="Z16" i="7"/>
  <c r="V43" i="8"/>
  <c r="U43" i="8"/>
  <c r="AA38" i="8"/>
  <c r="V42" i="8"/>
  <c r="U42" i="8"/>
  <c r="W42" i="8" s="1"/>
  <c r="W41" i="8"/>
  <c r="T41" i="8"/>
  <c r="V44" i="8"/>
  <c r="U44" i="8"/>
  <c r="W44" i="8" s="1"/>
  <c r="W40" i="8"/>
  <c r="T40" i="8"/>
  <c r="S38" i="8"/>
  <c r="T38" i="8" s="1"/>
  <c r="V39" i="8"/>
  <c r="U39" i="8"/>
  <c r="W39" i="8" s="1"/>
  <c r="Y39" i="8"/>
  <c r="AA39" i="8" s="1"/>
  <c r="Y44" i="8"/>
  <c r="AA44" i="8" s="1"/>
  <c r="Y43" i="8"/>
  <c r="AA43" i="8" s="1"/>
  <c r="V31" i="8"/>
  <c r="U31" i="8"/>
  <c r="W31" i="8" s="1"/>
  <c r="V32" i="8"/>
  <c r="U32" i="8"/>
  <c r="W32" i="8" s="1"/>
  <c r="V37" i="8"/>
  <c r="U37" i="8"/>
  <c r="W37" i="8" s="1"/>
  <c r="W34" i="8"/>
  <c r="T34" i="8"/>
  <c r="AA31" i="8"/>
  <c r="S36" i="8"/>
  <c r="T36" i="8" s="1"/>
  <c r="S33" i="8"/>
  <c r="V35" i="8"/>
  <c r="U35" i="8"/>
  <c r="W35" i="8" s="1"/>
  <c r="Y32" i="8"/>
  <c r="AA32" i="8" s="1"/>
  <c r="Y37" i="8"/>
  <c r="AA37" i="8" s="1"/>
  <c r="Y36" i="8"/>
  <c r="AA36" i="8" s="1"/>
  <c r="V24" i="8"/>
  <c r="U24" i="8"/>
  <c r="W24" i="8" s="1"/>
  <c r="V25" i="8"/>
  <c r="U25" i="8"/>
  <c r="W25" i="8" s="1"/>
  <c r="V30" i="8"/>
  <c r="U30" i="8"/>
  <c r="W30" i="8" s="1"/>
  <c r="W27" i="8"/>
  <c r="T27" i="8"/>
  <c r="S29" i="8"/>
  <c r="T29" i="8" s="1"/>
  <c r="AA24" i="8"/>
  <c r="S26" i="8"/>
  <c r="V28" i="8"/>
  <c r="U28" i="8"/>
  <c r="Y25" i="8"/>
  <c r="AA25" i="8" s="1"/>
  <c r="Y30" i="8"/>
  <c r="AA30" i="8" s="1"/>
  <c r="Y29" i="8"/>
  <c r="AA29" i="8" s="1"/>
  <c r="AA21" i="8"/>
  <c r="S21" i="8"/>
  <c r="T21" i="8" s="1"/>
  <c r="S19" i="8"/>
  <c r="Z19" i="8"/>
  <c r="W43" i="9"/>
  <c r="T43" i="9"/>
  <c r="Z43" i="9"/>
  <c r="W36" i="9"/>
  <c r="T36" i="9"/>
  <c r="U31" i="9"/>
  <c r="V31" i="9"/>
  <c r="Z31" i="9"/>
  <c r="AA31" i="9" s="1"/>
  <c r="S29" i="9"/>
  <c r="S24" i="9"/>
  <c r="T24" i="9" s="1"/>
  <c r="Z24" i="9"/>
  <c r="AA24" i="9" s="1"/>
  <c r="S22" i="9"/>
  <c r="Z22" i="9"/>
  <c r="AA17" i="9"/>
  <c r="V18" i="9"/>
  <c r="U18" i="9"/>
  <c r="W18" i="9" s="1"/>
  <c r="U17" i="9"/>
  <c r="W17" i="9" s="1"/>
  <c r="V17" i="9"/>
  <c r="S15" i="9"/>
  <c r="Z15" i="9"/>
  <c r="AA40" i="10"/>
  <c r="V41" i="10"/>
  <c r="U41" i="10"/>
  <c r="W41" i="10" s="1"/>
  <c r="V35" i="10"/>
  <c r="U35" i="10"/>
  <c r="W35" i="10" s="1"/>
  <c r="AA35" i="10"/>
  <c r="S40" i="10"/>
  <c r="T40" i="10" s="1"/>
  <c r="V43" i="10"/>
  <c r="U43" i="10"/>
  <c r="U36" i="10"/>
  <c r="V36" i="10"/>
  <c r="S37" i="10"/>
  <c r="T37" i="10" s="1"/>
  <c r="S39" i="10"/>
  <c r="V42" i="10"/>
  <c r="U42" i="10"/>
  <c r="W42" i="10" s="1"/>
  <c r="T38" i="10"/>
  <c r="W38" i="10"/>
  <c r="Y39" i="10"/>
  <c r="Y42" i="10"/>
  <c r="AA42" i="10" s="1"/>
  <c r="V29" i="10"/>
  <c r="U29" i="10"/>
  <c r="W29" i="10" s="1"/>
  <c r="S32" i="10"/>
  <c r="W31" i="10"/>
  <c r="T31" i="10"/>
  <c r="S33" i="10"/>
  <c r="T33" i="10" s="1"/>
  <c r="S28" i="10"/>
  <c r="T28" i="10" s="1"/>
  <c r="U34" i="10"/>
  <c r="V34" i="10"/>
  <c r="V30" i="10"/>
  <c r="U30" i="10"/>
  <c r="W30" i="10" s="1"/>
  <c r="Z32" i="10"/>
  <c r="U27" i="10"/>
  <c r="V27" i="10"/>
  <c r="V22" i="10"/>
  <c r="U22" i="10"/>
  <c r="W22" i="10" s="1"/>
  <c r="AA21" i="10"/>
  <c r="S25" i="10"/>
  <c r="V23" i="10"/>
  <c r="U23" i="10"/>
  <c r="W23" i="10" s="1"/>
  <c r="W24" i="10"/>
  <c r="T24" i="10"/>
  <c r="S21" i="10"/>
  <c r="T21" i="10" s="1"/>
  <c r="S26" i="10"/>
  <c r="T26" i="10" s="1"/>
  <c r="Z25" i="10"/>
  <c r="S19" i="10"/>
  <c r="T19" i="10" s="1"/>
  <c r="Z19" i="10"/>
  <c r="AA19" i="10" s="1"/>
  <c r="W17" i="10"/>
  <c r="T17" i="10"/>
  <c r="Z17" i="10"/>
  <c r="AA43" i="11"/>
  <c r="V44" i="11"/>
  <c r="U44" i="11"/>
  <c r="W44" i="11" s="1"/>
  <c r="S41" i="11"/>
  <c r="S43" i="11"/>
  <c r="T43" i="11" s="1"/>
  <c r="S42" i="11"/>
  <c r="Z42" i="11"/>
  <c r="Y44" i="11"/>
  <c r="AA44" i="11" s="1"/>
  <c r="V38" i="11"/>
  <c r="U38" i="11"/>
  <c r="W38" i="11" s="1"/>
  <c r="V37" i="11"/>
  <c r="U37" i="11"/>
  <c r="W37" i="11" s="1"/>
  <c r="V36" i="11"/>
  <c r="U36" i="11"/>
  <c r="W36" i="11" s="1"/>
  <c r="V40" i="11"/>
  <c r="U40" i="11"/>
  <c r="W40" i="11" s="1"/>
  <c r="W35" i="11"/>
  <c r="T35" i="11"/>
  <c r="T34" i="11"/>
  <c r="W34" i="11"/>
  <c r="S39" i="11"/>
  <c r="T39" i="11" s="1"/>
  <c r="Y36" i="11"/>
  <c r="AA36" i="11" s="1"/>
  <c r="Y34" i="11"/>
  <c r="Y40" i="11"/>
  <c r="AA40" i="11" s="1"/>
  <c r="Y39" i="11"/>
  <c r="AA39" i="11" s="1"/>
  <c r="V32" i="11"/>
  <c r="U32" i="11"/>
  <c r="W32" i="11" s="1"/>
  <c r="V29" i="11"/>
  <c r="U29" i="11"/>
  <c r="W29" i="11" s="1"/>
  <c r="V33" i="11"/>
  <c r="U33" i="11"/>
  <c r="W33" i="11" s="1"/>
  <c r="S28" i="11"/>
  <c r="V30" i="11"/>
  <c r="U30" i="11"/>
  <c r="S27" i="11"/>
  <c r="V31" i="11"/>
  <c r="U31" i="11"/>
  <c r="W31" i="11" s="1"/>
  <c r="Y29" i="11"/>
  <c r="AA29" i="11" s="1"/>
  <c r="Y28" i="11"/>
  <c r="Y27" i="11"/>
  <c r="Y33" i="11"/>
  <c r="AA33" i="11" s="1"/>
  <c r="Y32" i="11"/>
  <c r="AA32" i="11" s="1"/>
  <c r="U22" i="11"/>
  <c r="W22" i="11" s="1"/>
  <c r="V22" i="11"/>
  <c r="Z22" i="11"/>
  <c r="AA22" i="11" s="1"/>
  <c r="W20" i="11"/>
  <c r="T20" i="11"/>
  <c r="Z20" i="11"/>
  <c r="U15" i="11"/>
  <c r="V15" i="11"/>
  <c r="V39" i="12"/>
  <c r="U39" i="12"/>
  <c r="W39" i="12" s="1"/>
  <c r="T36" i="12"/>
  <c r="W36" i="12"/>
  <c r="V41" i="12"/>
  <c r="U41" i="12"/>
  <c r="W41" i="12" s="1"/>
  <c r="V42" i="12"/>
  <c r="U42" i="12"/>
  <c r="W42" i="12" s="1"/>
  <c r="W43" i="12"/>
  <c r="T43" i="12"/>
  <c r="V40" i="12"/>
  <c r="U40" i="12"/>
  <c r="W40" i="12" s="1"/>
  <c r="S37" i="12"/>
  <c r="V38" i="12"/>
  <c r="U38" i="12"/>
  <c r="Y39" i="12"/>
  <c r="AA39" i="12" s="1"/>
  <c r="Y36" i="12"/>
  <c r="Y43" i="12"/>
  <c r="T29" i="12"/>
  <c r="W29" i="12"/>
  <c r="S35" i="12"/>
  <c r="T35" i="12" s="1"/>
  <c r="V34" i="12"/>
  <c r="U34" i="12"/>
  <c r="W34" i="12" s="1"/>
  <c r="S32" i="12"/>
  <c r="T32" i="12" s="1"/>
  <c r="V33" i="12"/>
  <c r="U33" i="12"/>
  <c r="S30" i="12"/>
  <c r="V31" i="12"/>
  <c r="U31" i="12"/>
  <c r="Y32" i="12"/>
  <c r="AA32" i="12" s="1"/>
  <c r="Y29" i="12"/>
  <c r="V24" i="12"/>
  <c r="U24" i="12"/>
  <c r="V28" i="12"/>
  <c r="U28" i="12"/>
  <c r="W28" i="12" s="1"/>
  <c r="T23" i="12"/>
  <c r="W23" i="12"/>
  <c r="V26" i="12"/>
  <c r="U26" i="12"/>
  <c r="W26" i="12" s="1"/>
  <c r="T22" i="12"/>
  <c r="W22" i="12"/>
  <c r="S27" i="12"/>
  <c r="T27" i="12" s="1"/>
  <c r="V25" i="12"/>
  <c r="U25" i="12"/>
  <c r="W25" i="12" s="1"/>
  <c r="Y24" i="12"/>
  <c r="AA24" i="12" s="1"/>
  <c r="Y22" i="12"/>
  <c r="Y28" i="12"/>
  <c r="AA28" i="12" s="1"/>
  <c r="Y27" i="12"/>
  <c r="AA27" i="12" s="1"/>
  <c r="U17" i="12"/>
  <c r="V17" i="12"/>
  <c r="S15" i="12"/>
  <c r="V42" i="13"/>
  <c r="U42" i="13"/>
  <c r="W42" i="13" s="1"/>
  <c r="W32" i="13"/>
  <c r="T32" i="13"/>
  <c r="W33" i="13"/>
  <c r="T33" i="13"/>
  <c r="V35" i="13"/>
  <c r="U35" i="13"/>
  <c r="W35" i="13" s="1"/>
  <c r="AA36" i="13"/>
  <c r="V43" i="13"/>
  <c r="U43" i="13"/>
  <c r="V34" i="13"/>
  <c r="U34" i="13"/>
  <c r="U37" i="13"/>
  <c r="W37" i="13" s="1"/>
  <c r="V37" i="13"/>
  <c r="S36" i="13"/>
  <c r="T36" i="13" s="1"/>
  <c r="V38" i="13"/>
  <c r="U38" i="13"/>
  <c r="W38" i="13" s="1"/>
  <c r="S40" i="13"/>
  <c r="V41" i="13"/>
  <c r="U41" i="13"/>
  <c r="S39" i="13"/>
  <c r="Y39" i="13"/>
  <c r="Y35" i="13"/>
  <c r="AA35" i="13" s="1"/>
  <c r="Y43" i="13"/>
  <c r="AA43" i="13" s="1"/>
  <c r="AA27" i="13"/>
  <c r="U27" i="13"/>
  <c r="V27" i="13"/>
  <c r="S25" i="13"/>
  <c r="AA20" i="13"/>
  <c r="U20" i="13"/>
  <c r="V20" i="13"/>
  <c r="W18" i="13"/>
  <c r="T18" i="13"/>
  <c r="AA14" i="13"/>
  <c r="U14" i="13"/>
  <c r="W14" i="13" s="1"/>
  <c r="V14" i="13"/>
  <c r="U23" i="2"/>
  <c r="V23" i="2"/>
  <c r="U16" i="2"/>
  <c r="V16" i="2"/>
  <c r="V19" i="3"/>
  <c r="U19" i="3"/>
  <c r="W19" i="3" s="1"/>
  <c r="S18" i="3"/>
  <c r="T18" i="3" s="1"/>
  <c r="U37" i="4"/>
  <c r="V37" i="4"/>
  <c r="U35" i="4"/>
  <c r="W35" i="4" s="1"/>
  <c r="V35" i="4"/>
  <c r="S36" i="4"/>
  <c r="T36" i="4" s="1"/>
  <c r="U28" i="4"/>
  <c r="W28" i="4" s="1"/>
  <c r="V28" i="4"/>
  <c r="Z19" i="5"/>
  <c r="U33" i="6"/>
  <c r="V33" i="6"/>
  <c r="U26" i="6"/>
  <c r="V26" i="6"/>
  <c r="Z26" i="6"/>
  <c r="AA26" i="6" s="1"/>
  <c r="W38" i="7"/>
  <c r="T38" i="7"/>
  <c r="U33" i="7"/>
  <c r="V33" i="7"/>
  <c r="W31" i="7"/>
  <c r="T31" i="7"/>
  <c r="U26" i="7"/>
  <c r="W26" i="7" s="1"/>
  <c r="V26" i="7"/>
  <c r="W24" i="7"/>
  <c r="T24" i="7"/>
  <c r="U19" i="7"/>
  <c r="V19" i="7"/>
  <c r="V17" i="7"/>
  <c r="Y17" i="5"/>
  <c r="AA17" i="5" s="1"/>
  <c r="AA18" i="5"/>
  <c r="V18" i="5"/>
  <c r="U18" i="5"/>
  <c r="W18" i="5" s="1"/>
  <c r="T19" i="5"/>
  <c r="U17" i="5"/>
  <c r="W17" i="5" s="1"/>
  <c r="V17" i="5"/>
  <c r="T20" i="5"/>
  <c r="S16" i="5"/>
  <c r="T16" i="5" s="1"/>
  <c r="Y16" i="5"/>
  <c r="AA16" i="5" s="1"/>
  <c r="AA22" i="8"/>
  <c r="S22" i="8"/>
  <c r="T22" i="8" s="1"/>
  <c r="Z22" i="8"/>
  <c r="W20" i="8"/>
  <c r="T20" i="8"/>
  <c r="U15" i="8"/>
  <c r="V15" i="8"/>
  <c r="W44" i="9"/>
  <c r="T44" i="9"/>
  <c r="Y44" i="9"/>
  <c r="W37" i="9"/>
  <c r="T37" i="9"/>
  <c r="Z37" i="9"/>
  <c r="V32" i="9"/>
  <c r="U32" i="9"/>
  <c r="W32" i="9" s="1"/>
  <c r="W30" i="9"/>
  <c r="T30" i="9"/>
  <c r="U25" i="9"/>
  <c r="W25" i="9" s="1"/>
  <c r="V25" i="9"/>
  <c r="AA25" i="9"/>
  <c r="Z25" i="9"/>
  <c r="W23" i="9"/>
  <c r="T23" i="9"/>
  <c r="Z23" i="9"/>
  <c r="W16" i="9"/>
  <c r="T16" i="9"/>
  <c r="U20" i="10"/>
  <c r="W20" i="10" s="1"/>
  <c r="V20" i="10"/>
  <c r="S18" i="10"/>
  <c r="Z18" i="10"/>
  <c r="U23" i="11"/>
  <c r="V23" i="11"/>
  <c r="W21" i="11"/>
  <c r="T21" i="11"/>
  <c r="AA16" i="11"/>
  <c r="U16" i="11"/>
  <c r="W16" i="11" s="1"/>
  <c r="V16" i="11"/>
  <c r="Z16" i="11"/>
  <c r="S17" i="11"/>
  <c r="T17" i="11" s="1"/>
  <c r="Z17" i="11"/>
  <c r="AA17" i="11" s="1"/>
  <c r="W14" i="11"/>
  <c r="T14" i="11"/>
  <c r="S18" i="12"/>
  <c r="T18" i="12" s="1"/>
  <c r="W16" i="12"/>
  <c r="T16" i="12"/>
  <c r="U28" i="13"/>
  <c r="V28" i="13"/>
  <c r="W26" i="13"/>
  <c r="T26" i="13"/>
  <c r="V21" i="13"/>
  <c r="U21" i="13"/>
  <c r="W21" i="13" s="1"/>
  <c r="S19" i="13"/>
  <c r="Z19" i="13"/>
  <c r="U17" i="2"/>
  <c r="W17" i="2" s="1"/>
  <c r="V17" i="2"/>
  <c r="Z17" i="2"/>
  <c r="AA17" i="2" s="1"/>
  <c r="U43" i="4"/>
  <c r="V43" i="4"/>
  <c r="V29" i="4"/>
  <c r="U29" i="4"/>
  <c r="W29" i="4" s="1"/>
  <c r="U15" i="4"/>
  <c r="W15" i="4" s="1"/>
  <c r="V15" i="4"/>
  <c r="V34" i="6"/>
  <c r="U34" i="6"/>
  <c r="W34" i="6" s="1"/>
  <c r="Z34" i="6"/>
  <c r="AA34" i="6" s="1"/>
  <c r="S27" i="6"/>
  <c r="T27" i="6" s="1"/>
  <c r="Z27" i="6"/>
  <c r="AA27" i="6" s="1"/>
  <c r="V20" i="6"/>
  <c r="U20" i="6"/>
  <c r="W20" i="6" s="1"/>
  <c r="V41" i="7"/>
  <c r="U41" i="7"/>
  <c r="W41" i="7" s="1"/>
  <c r="U34" i="7"/>
  <c r="W34" i="7" s="1"/>
  <c r="V34" i="7"/>
  <c r="S27" i="7"/>
  <c r="T27" i="7" s="1"/>
  <c r="Z27" i="7"/>
  <c r="AA27" i="7" s="1"/>
  <c r="V20" i="7"/>
  <c r="U20" i="7"/>
  <c r="W20" i="7" s="1"/>
  <c r="AA20" i="7"/>
  <c r="Z20" i="7"/>
  <c r="V23" i="8"/>
  <c r="U23" i="8"/>
  <c r="W23" i="8" s="1"/>
  <c r="U16" i="8"/>
  <c r="V16" i="8"/>
  <c r="AA16" i="8"/>
  <c r="Z16" i="8"/>
  <c r="U40" i="9"/>
  <c r="V40" i="9"/>
  <c r="Z26" i="9"/>
  <c r="AA26" i="9" s="1"/>
  <c r="U35" i="9"/>
  <c r="V35" i="9"/>
  <c r="Z35" i="9"/>
  <c r="AA35" i="9" s="1"/>
  <c r="U33" i="9"/>
  <c r="V33" i="9"/>
  <c r="Y33" i="9"/>
  <c r="AA33" i="9" s="1"/>
  <c r="U26" i="9"/>
  <c r="V26" i="9"/>
  <c r="U19" i="9"/>
  <c r="V19" i="9"/>
  <c r="Y19" i="9"/>
  <c r="AA19" i="9" s="1"/>
  <c r="U20" i="9"/>
  <c r="V20" i="9"/>
  <c r="Z20" i="9"/>
  <c r="AA20" i="9" s="1"/>
  <c r="G14" i="10"/>
  <c r="J14" i="10"/>
  <c r="K14" i="10"/>
  <c r="S14" i="10" s="1"/>
  <c r="T14" i="10" s="1"/>
  <c r="N14" i="10"/>
  <c r="Q14" i="10"/>
  <c r="R14" i="10"/>
  <c r="X14" i="10"/>
  <c r="Y14" i="10"/>
  <c r="AA14" i="10" s="1"/>
  <c r="Z14" i="10"/>
  <c r="G24" i="11"/>
  <c r="J24" i="11"/>
  <c r="K24" i="11" s="1"/>
  <c r="N24" i="11"/>
  <c r="Q24" i="11"/>
  <c r="R24" i="11" s="1"/>
  <c r="X24" i="11"/>
  <c r="Y24" i="11" s="1"/>
  <c r="G19" i="12"/>
  <c r="J19" i="12"/>
  <c r="K19" i="12"/>
  <c r="S19" i="12" s="1"/>
  <c r="T19" i="12" s="1"/>
  <c r="N19" i="12"/>
  <c r="Q19" i="12"/>
  <c r="R19" i="12"/>
  <c r="X19" i="12"/>
  <c r="Y19" i="12"/>
  <c r="AA19" i="12" s="1"/>
  <c r="Z19" i="12"/>
  <c r="G29" i="13"/>
  <c r="J29" i="13"/>
  <c r="K29" i="13" s="1"/>
  <c r="S29" i="13" s="1"/>
  <c r="T29" i="13" s="1"/>
  <c r="N29" i="13"/>
  <c r="Q29" i="13"/>
  <c r="R29" i="13"/>
  <c r="X29" i="13"/>
  <c r="Y29" i="13"/>
  <c r="AA29" i="13" s="1"/>
  <c r="Z29" i="13"/>
  <c r="G22" i="13"/>
  <c r="J22" i="13"/>
  <c r="K22" i="13"/>
  <c r="S22" i="13" s="1"/>
  <c r="T22" i="13" s="1"/>
  <c r="N22" i="13"/>
  <c r="Q22" i="13"/>
  <c r="R22" i="13"/>
  <c r="X22" i="13"/>
  <c r="Y22" i="13" s="1"/>
  <c r="G15" i="13"/>
  <c r="J15" i="13"/>
  <c r="K15" i="13"/>
  <c r="S15" i="13" s="1"/>
  <c r="T15" i="13" s="1"/>
  <c r="N15" i="13"/>
  <c r="Q15" i="13"/>
  <c r="R15" i="13"/>
  <c r="X15" i="13"/>
  <c r="Y15" i="13" s="1"/>
  <c r="AA15" i="13" s="1"/>
  <c r="Z15" i="13"/>
  <c r="G14" i="12"/>
  <c r="J14" i="12"/>
  <c r="K14" i="12" s="1"/>
  <c r="N14" i="12"/>
  <c r="Q14" i="12"/>
  <c r="R14" i="12" s="1"/>
  <c r="X14" i="12"/>
  <c r="Y14" i="12" s="1"/>
  <c r="W38" i="2" l="1"/>
  <c r="W40" i="2"/>
  <c r="T40" i="2"/>
  <c r="V41" i="2"/>
  <c r="U41" i="2"/>
  <c r="W37" i="2"/>
  <c r="V36" i="2"/>
  <c r="U36" i="2"/>
  <c r="W31" i="2"/>
  <c r="W33" i="2"/>
  <c r="T33" i="2"/>
  <c r="W34" i="2"/>
  <c r="T34" i="2"/>
  <c r="W27" i="2"/>
  <c r="T27" i="2"/>
  <c r="V26" i="2"/>
  <c r="U26" i="2"/>
  <c r="W24" i="2"/>
  <c r="W21" i="2"/>
  <c r="U19" i="2"/>
  <c r="V19" i="2"/>
  <c r="W20" i="2"/>
  <c r="T20" i="2"/>
  <c r="V15" i="2"/>
  <c r="U15" i="2"/>
  <c r="W15" i="2" s="1"/>
  <c r="W14" i="2"/>
  <c r="V39" i="3"/>
  <c r="U39" i="3"/>
  <c r="V43" i="3"/>
  <c r="U43" i="3"/>
  <c r="V42" i="3"/>
  <c r="U42" i="3"/>
  <c r="V40" i="3"/>
  <c r="U40" i="3"/>
  <c r="W37" i="3"/>
  <c r="V35" i="3"/>
  <c r="U35" i="3"/>
  <c r="U30" i="3"/>
  <c r="V30" i="3"/>
  <c r="V32" i="3"/>
  <c r="U32" i="3"/>
  <c r="W32" i="3" s="1"/>
  <c r="V33" i="3"/>
  <c r="U33" i="3"/>
  <c r="W33" i="3" s="1"/>
  <c r="V36" i="3"/>
  <c r="U36" i="3"/>
  <c r="W24" i="3"/>
  <c r="W27" i="3"/>
  <c r="W26" i="3"/>
  <c r="V29" i="3"/>
  <c r="U29" i="3"/>
  <c r="V28" i="3"/>
  <c r="U28" i="3"/>
  <c r="W22" i="3"/>
  <c r="T22" i="3"/>
  <c r="U21" i="3"/>
  <c r="V21" i="3"/>
  <c r="V16" i="3"/>
  <c r="U16" i="3"/>
  <c r="W16" i="3" s="1"/>
  <c r="W15" i="3"/>
  <c r="T15" i="3"/>
  <c r="V14" i="3"/>
  <c r="U14" i="3"/>
  <c r="W19" i="4"/>
  <c r="W21" i="4"/>
  <c r="V17" i="4"/>
  <c r="U17" i="4"/>
  <c r="V18" i="4"/>
  <c r="U18" i="4"/>
  <c r="V26" i="4"/>
  <c r="U26" i="4"/>
  <c r="W26" i="4" s="1"/>
  <c r="V24" i="4"/>
  <c r="U24" i="4"/>
  <c r="V25" i="4"/>
  <c r="U25" i="4"/>
  <c r="W42" i="4"/>
  <c r="W40" i="4"/>
  <c r="W38" i="4"/>
  <c r="T38" i="4"/>
  <c r="V39" i="4"/>
  <c r="U39" i="4"/>
  <c r="V32" i="4"/>
  <c r="U32" i="4"/>
  <c r="V33" i="4"/>
  <c r="U33" i="4"/>
  <c r="V31" i="4"/>
  <c r="U31" i="4"/>
  <c r="W34" i="4"/>
  <c r="W22" i="4"/>
  <c r="T22" i="4"/>
  <c r="V42" i="5"/>
  <c r="U42" i="5"/>
  <c r="W42" i="5" s="1"/>
  <c r="V41" i="5"/>
  <c r="U41" i="5"/>
  <c r="W40" i="5"/>
  <c r="T40" i="5"/>
  <c r="V39" i="5"/>
  <c r="U39" i="5"/>
  <c r="V34" i="5"/>
  <c r="U34" i="5"/>
  <c r="W33" i="5"/>
  <c r="T33" i="5"/>
  <c r="V35" i="5"/>
  <c r="U35" i="5"/>
  <c r="W35" i="5" s="1"/>
  <c r="W26" i="5"/>
  <c r="T26" i="5"/>
  <c r="V28" i="5"/>
  <c r="U28" i="5"/>
  <c r="W28" i="5" s="1"/>
  <c r="V27" i="5"/>
  <c r="U27" i="5"/>
  <c r="V25" i="5"/>
  <c r="U25" i="5"/>
  <c r="W25" i="5" s="1"/>
  <c r="W22" i="5"/>
  <c r="W15" i="5"/>
  <c r="V14" i="5"/>
  <c r="U14" i="5"/>
  <c r="V25" i="6"/>
  <c r="U25" i="6"/>
  <c r="U24" i="6"/>
  <c r="V24" i="6"/>
  <c r="V23" i="6"/>
  <c r="U23" i="6"/>
  <c r="Z45" i="6"/>
  <c r="U22" i="6"/>
  <c r="V22" i="6"/>
  <c r="U17" i="6"/>
  <c r="V17" i="6"/>
  <c r="U15" i="6"/>
  <c r="V15" i="6"/>
  <c r="U16" i="6"/>
  <c r="V16" i="6"/>
  <c r="U31" i="6"/>
  <c r="W31" i="6" s="1"/>
  <c r="V31" i="6"/>
  <c r="AA31" i="6"/>
  <c r="U29" i="6"/>
  <c r="V29" i="6"/>
  <c r="V30" i="6"/>
  <c r="U30" i="6"/>
  <c r="W36" i="6"/>
  <c r="T36" i="6"/>
  <c r="V42" i="6"/>
  <c r="U42" i="6"/>
  <c r="V41" i="6"/>
  <c r="U41" i="6"/>
  <c r="V39" i="6"/>
  <c r="U39" i="6"/>
  <c r="W39" i="6" s="1"/>
  <c r="V44" i="6"/>
  <c r="U44" i="6"/>
  <c r="V43" i="6"/>
  <c r="U43" i="6"/>
  <c r="V37" i="6"/>
  <c r="U37" i="6"/>
  <c r="U38" i="6"/>
  <c r="V38" i="6"/>
  <c r="AA45" i="6"/>
  <c r="S45" i="6"/>
  <c r="U30" i="7"/>
  <c r="V30" i="7"/>
  <c r="W25" i="7"/>
  <c r="U23" i="7"/>
  <c r="V23" i="7"/>
  <c r="W37" i="7"/>
  <c r="T37" i="7"/>
  <c r="W42" i="7"/>
  <c r="U39" i="7"/>
  <c r="V39" i="7"/>
  <c r="W16" i="7"/>
  <c r="T16" i="7"/>
  <c r="V41" i="8"/>
  <c r="U41" i="8"/>
  <c r="V38" i="8"/>
  <c r="U38" i="8"/>
  <c r="W38" i="8" s="1"/>
  <c r="V40" i="8"/>
  <c r="U40" i="8"/>
  <c r="W43" i="8"/>
  <c r="V34" i="8"/>
  <c r="U34" i="8"/>
  <c r="W33" i="8"/>
  <c r="T33" i="8"/>
  <c r="V36" i="8"/>
  <c r="U36" i="8"/>
  <c r="W36" i="8" s="1"/>
  <c r="V27" i="8"/>
  <c r="U27" i="8"/>
  <c r="W28" i="8"/>
  <c r="W26" i="8"/>
  <c r="T26" i="8"/>
  <c r="U29" i="8"/>
  <c r="V29" i="8"/>
  <c r="U21" i="8"/>
  <c r="W21" i="8" s="1"/>
  <c r="V21" i="8"/>
  <c r="W19" i="8"/>
  <c r="T19" i="8"/>
  <c r="U43" i="9"/>
  <c r="V43" i="9"/>
  <c r="U36" i="9"/>
  <c r="V36" i="9"/>
  <c r="W31" i="9"/>
  <c r="W29" i="9"/>
  <c r="T29" i="9"/>
  <c r="U24" i="9"/>
  <c r="W24" i="9" s="1"/>
  <c r="V24" i="9"/>
  <c r="W22" i="9"/>
  <c r="T22" i="9"/>
  <c r="W15" i="9"/>
  <c r="T15" i="9"/>
  <c r="V38" i="10"/>
  <c r="U38" i="10"/>
  <c r="V40" i="10"/>
  <c r="U40" i="10"/>
  <c r="W40" i="10" s="1"/>
  <c r="W39" i="10"/>
  <c r="T39" i="10"/>
  <c r="U37" i="10"/>
  <c r="V37" i="10"/>
  <c r="W36" i="10"/>
  <c r="W43" i="10"/>
  <c r="W34" i="10"/>
  <c r="T32" i="10"/>
  <c r="W32" i="10"/>
  <c r="U28" i="10"/>
  <c r="W28" i="10" s="1"/>
  <c r="V28" i="10"/>
  <c r="U31" i="10"/>
  <c r="V31" i="10"/>
  <c r="U33" i="10"/>
  <c r="V33" i="10"/>
  <c r="T25" i="10"/>
  <c r="W25" i="10"/>
  <c r="U21" i="10"/>
  <c r="V21" i="10"/>
  <c r="U26" i="10"/>
  <c r="V26" i="10"/>
  <c r="U24" i="10"/>
  <c r="V24" i="10"/>
  <c r="W27" i="10"/>
  <c r="U19" i="10"/>
  <c r="V19" i="10"/>
  <c r="U17" i="10"/>
  <c r="V17" i="10"/>
  <c r="W42" i="11"/>
  <c r="T42" i="11"/>
  <c r="V43" i="11"/>
  <c r="U43" i="11"/>
  <c r="W43" i="11" s="1"/>
  <c r="W41" i="11"/>
  <c r="T41" i="11"/>
  <c r="V39" i="11"/>
  <c r="U39" i="11"/>
  <c r="W39" i="11" s="1"/>
  <c r="U34" i="11"/>
  <c r="V34" i="11"/>
  <c r="V35" i="11"/>
  <c r="U35" i="11"/>
  <c r="T28" i="11"/>
  <c r="W28" i="11"/>
  <c r="T27" i="11"/>
  <c r="W27" i="11"/>
  <c r="W30" i="11"/>
  <c r="U20" i="11"/>
  <c r="V20" i="11"/>
  <c r="W15" i="11"/>
  <c r="W38" i="12"/>
  <c r="T37" i="12"/>
  <c r="W37" i="12"/>
  <c r="U36" i="12"/>
  <c r="V36" i="12"/>
  <c r="V43" i="12"/>
  <c r="U43" i="12"/>
  <c r="V32" i="12"/>
  <c r="U32" i="12"/>
  <c r="W32" i="12" s="1"/>
  <c r="W31" i="12"/>
  <c r="V35" i="12"/>
  <c r="U35" i="12"/>
  <c r="W35" i="12" s="1"/>
  <c r="T30" i="12"/>
  <c r="W30" i="12"/>
  <c r="W33" i="12"/>
  <c r="V29" i="12"/>
  <c r="U29" i="12"/>
  <c r="V23" i="12"/>
  <c r="U23" i="12"/>
  <c r="U22" i="12"/>
  <c r="V22" i="12"/>
  <c r="V27" i="12"/>
  <c r="U27" i="12"/>
  <c r="W27" i="12" s="1"/>
  <c r="W24" i="12"/>
  <c r="W17" i="12"/>
  <c r="W15" i="12"/>
  <c r="T15" i="12"/>
  <c r="U36" i="13"/>
  <c r="V36" i="13"/>
  <c r="W39" i="13"/>
  <c r="T39" i="13"/>
  <c r="V33" i="13"/>
  <c r="U33" i="13"/>
  <c r="W41" i="13"/>
  <c r="W34" i="13"/>
  <c r="V32" i="13"/>
  <c r="U32" i="13"/>
  <c r="W40" i="13"/>
  <c r="T40" i="13"/>
  <c r="W43" i="13"/>
  <c r="W27" i="13"/>
  <c r="W25" i="13"/>
  <c r="T25" i="13"/>
  <c r="W20" i="13"/>
  <c r="U18" i="13"/>
  <c r="V18" i="13"/>
  <c r="W23" i="2"/>
  <c r="W16" i="2"/>
  <c r="U18" i="3"/>
  <c r="W18" i="3" s="1"/>
  <c r="V18" i="3"/>
  <c r="V36" i="4"/>
  <c r="U36" i="4"/>
  <c r="W36" i="4" s="1"/>
  <c r="W37" i="4"/>
  <c r="W33" i="6"/>
  <c r="W26" i="6"/>
  <c r="U38" i="7"/>
  <c r="V38" i="7"/>
  <c r="W33" i="7"/>
  <c r="U31" i="7"/>
  <c r="V31" i="7"/>
  <c r="U24" i="7"/>
  <c r="V24" i="7"/>
  <c r="W19" i="7"/>
  <c r="V19" i="5"/>
  <c r="U19" i="5"/>
  <c r="U16" i="5"/>
  <c r="V16" i="5"/>
  <c r="V20" i="5"/>
  <c r="U20" i="5"/>
  <c r="U22" i="8"/>
  <c r="W22" i="8" s="1"/>
  <c r="V22" i="8"/>
  <c r="V20" i="8"/>
  <c r="U20" i="8"/>
  <c r="W15" i="8"/>
  <c r="V44" i="9"/>
  <c r="U44" i="9"/>
  <c r="U37" i="9"/>
  <c r="V37" i="9"/>
  <c r="U30" i="9"/>
  <c r="V30" i="9"/>
  <c r="U23" i="9"/>
  <c r="V23" i="9"/>
  <c r="U16" i="9"/>
  <c r="V16" i="9"/>
  <c r="W18" i="10"/>
  <c r="T18" i="10"/>
  <c r="W23" i="11"/>
  <c r="U21" i="11"/>
  <c r="V21" i="11"/>
  <c r="U17" i="11"/>
  <c r="W17" i="11" s="1"/>
  <c r="V17" i="11"/>
  <c r="U14" i="11"/>
  <c r="V14" i="11"/>
  <c r="U18" i="12"/>
  <c r="V18" i="12"/>
  <c r="U16" i="12"/>
  <c r="V16" i="12"/>
  <c r="W28" i="13"/>
  <c r="U26" i="13"/>
  <c r="V26" i="13"/>
  <c r="W19" i="13"/>
  <c r="T19" i="13"/>
  <c r="W43" i="4"/>
  <c r="U27" i="6"/>
  <c r="V27" i="6"/>
  <c r="V27" i="7"/>
  <c r="U27" i="7"/>
  <c r="W27" i="7" s="1"/>
  <c r="W16" i="8"/>
  <c r="W40" i="9"/>
  <c r="W35" i="9"/>
  <c r="W19" i="9"/>
  <c r="W33" i="9"/>
  <c r="W26" i="9"/>
  <c r="W20" i="9"/>
  <c r="V14" i="10"/>
  <c r="U14" i="10"/>
  <c r="W14" i="10" s="1"/>
  <c r="S24" i="11"/>
  <c r="T24" i="11" s="1"/>
  <c r="Z24" i="11"/>
  <c r="AA24" i="11" s="1"/>
  <c r="U19" i="12"/>
  <c r="V19" i="12"/>
  <c r="U29" i="13"/>
  <c r="W29" i="13" s="1"/>
  <c r="V29" i="13"/>
  <c r="AA22" i="13"/>
  <c r="U22" i="13"/>
  <c r="V22" i="13"/>
  <c r="Z22" i="13"/>
  <c r="U15" i="13"/>
  <c r="V15" i="13"/>
  <c r="S14" i="12"/>
  <c r="T14" i="12" s="1"/>
  <c r="Z14" i="12"/>
  <c r="AA14" i="12" s="1"/>
  <c r="G18" i="2"/>
  <c r="J18" i="2"/>
  <c r="K18" i="2"/>
  <c r="N18" i="2"/>
  <c r="Q18" i="2"/>
  <c r="X18" i="2"/>
  <c r="Y18" i="2" s="1"/>
  <c r="G20" i="3"/>
  <c r="J20" i="3"/>
  <c r="K20" i="3" s="1"/>
  <c r="N20" i="3"/>
  <c r="Q20" i="3"/>
  <c r="X20" i="3"/>
  <c r="Z20" i="3" s="1"/>
  <c r="Y20" i="3"/>
  <c r="G35" i="6"/>
  <c r="J35" i="6"/>
  <c r="K35" i="6" s="1"/>
  <c r="S35" i="6" s="1"/>
  <c r="T35" i="6" s="1"/>
  <c r="N35" i="6"/>
  <c r="Q35" i="6"/>
  <c r="R35" i="6"/>
  <c r="X35" i="6"/>
  <c r="Y35" i="6" s="1"/>
  <c r="G28" i="6"/>
  <c r="J28" i="6"/>
  <c r="K28" i="6" s="1"/>
  <c r="N28" i="6"/>
  <c r="Q28" i="6"/>
  <c r="R28" i="6"/>
  <c r="X28" i="6"/>
  <c r="Y28" i="6" s="1"/>
  <c r="G21" i="6"/>
  <c r="J21" i="6"/>
  <c r="N21" i="6"/>
  <c r="Q21" i="6"/>
  <c r="R21" i="6"/>
  <c r="X21" i="6"/>
  <c r="G35" i="7"/>
  <c r="J35" i="7"/>
  <c r="K35" i="7" s="1"/>
  <c r="N35" i="7"/>
  <c r="Q35" i="7"/>
  <c r="X35" i="7"/>
  <c r="Y35" i="7" s="1"/>
  <c r="G36" i="7"/>
  <c r="J36" i="7"/>
  <c r="N36" i="7"/>
  <c r="Q36" i="7"/>
  <c r="R36" i="7" s="1"/>
  <c r="X36" i="7"/>
  <c r="Z36" i="7" s="1"/>
  <c r="G28" i="7"/>
  <c r="J28" i="7"/>
  <c r="K28" i="7" s="1"/>
  <c r="N28" i="7"/>
  <c r="Q28" i="7"/>
  <c r="X28" i="7"/>
  <c r="Y28" i="7" s="1"/>
  <c r="Z28" i="7"/>
  <c r="G29" i="7"/>
  <c r="J29" i="7"/>
  <c r="K29" i="7"/>
  <c r="N29" i="7"/>
  <c r="Q29" i="7"/>
  <c r="R29" i="7" s="1"/>
  <c r="X29" i="7"/>
  <c r="Y29" i="7"/>
  <c r="Z29" i="7"/>
  <c r="G21" i="7"/>
  <c r="J21" i="7"/>
  <c r="K21" i="7" s="1"/>
  <c r="S21" i="7" s="1"/>
  <c r="T21" i="7" s="1"/>
  <c r="N21" i="7"/>
  <c r="Q21" i="7"/>
  <c r="R21" i="7" s="1"/>
  <c r="X21" i="7"/>
  <c r="Y21" i="7"/>
  <c r="Z21" i="7"/>
  <c r="G22" i="7"/>
  <c r="J22" i="7"/>
  <c r="N22" i="7"/>
  <c r="R22" i="7" s="1"/>
  <c r="Q22" i="7"/>
  <c r="X22" i="7"/>
  <c r="Y22" i="7"/>
  <c r="Z22" i="7"/>
  <c r="AA22" i="7" s="1"/>
  <c r="G15" i="7"/>
  <c r="J15" i="7"/>
  <c r="K15" i="7"/>
  <c r="N15" i="7"/>
  <c r="Q15" i="7"/>
  <c r="X15" i="7"/>
  <c r="Y15" i="7" s="1"/>
  <c r="G17" i="8"/>
  <c r="J17" i="8"/>
  <c r="K17" i="8"/>
  <c r="N17" i="8"/>
  <c r="Q17" i="8"/>
  <c r="X17" i="8"/>
  <c r="Y17" i="8" s="1"/>
  <c r="G18" i="8"/>
  <c r="J18" i="8"/>
  <c r="K18" i="8"/>
  <c r="N18" i="8"/>
  <c r="Q18" i="8"/>
  <c r="R18" i="8" s="1"/>
  <c r="S18" i="8" s="1"/>
  <c r="T18" i="8" s="1"/>
  <c r="X18" i="8"/>
  <c r="Z18" i="8" s="1"/>
  <c r="Y18" i="8"/>
  <c r="AA18" i="8" s="1"/>
  <c r="G27" i="9"/>
  <c r="J27" i="9"/>
  <c r="K27" i="9" s="1"/>
  <c r="N27" i="9"/>
  <c r="Q27" i="9"/>
  <c r="X27" i="9"/>
  <c r="Y27" i="9" s="1"/>
  <c r="G28" i="9"/>
  <c r="J28" i="9"/>
  <c r="K28" i="9" s="1"/>
  <c r="N28" i="9"/>
  <c r="Q28" i="9"/>
  <c r="X28" i="9"/>
  <c r="Z28" i="9" s="1"/>
  <c r="G21" i="9"/>
  <c r="J21" i="9"/>
  <c r="K21" i="9"/>
  <c r="S21" i="9" s="1"/>
  <c r="T21" i="9" s="1"/>
  <c r="N21" i="9"/>
  <c r="Q21" i="9"/>
  <c r="R21" i="9"/>
  <c r="X21" i="9"/>
  <c r="Z21" i="9" s="1"/>
  <c r="Y21" i="9"/>
  <c r="AA21" i="9" s="1"/>
  <c r="G14" i="9"/>
  <c r="J14" i="9"/>
  <c r="K14" i="9" s="1"/>
  <c r="N14" i="9"/>
  <c r="R14" i="9" s="1"/>
  <c r="Q14" i="9"/>
  <c r="X14" i="9"/>
  <c r="Y14" i="9" s="1"/>
  <c r="G42" i="9"/>
  <c r="J42" i="9"/>
  <c r="N42" i="9"/>
  <c r="Q42" i="9"/>
  <c r="R42" i="9" s="1"/>
  <c r="X42" i="9"/>
  <c r="G15" i="10"/>
  <c r="J15" i="10"/>
  <c r="K15" i="10" s="1"/>
  <c r="N15" i="10"/>
  <c r="Q15" i="10"/>
  <c r="R15" i="10"/>
  <c r="X15" i="10"/>
  <c r="Y15" i="10"/>
  <c r="Z15" i="10"/>
  <c r="G16" i="10"/>
  <c r="J16" i="10"/>
  <c r="K16" i="10" s="1"/>
  <c r="S16" i="10" s="1"/>
  <c r="T16" i="10" s="1"/>
  <c r="N16" i="10"/>
  <c r="Q16" i="10"/>
  <c r="R16" i="10" s="1"/>
  <c r="X16" i="10"/>
  <c r="Z16" i="10" s="1"/>
  <c r="Y16" i="10"/>
  <c r="AA16" i="10" s="1"/>
  <c r="G25" i="11"/>
  <c r="J25" i="11"/>
  <c r="K25" i="11" s="1"/>
  <c r="S25" i="11" s="1"/>
  <c r="T25" i="11" s="1"/>
  <c r="N25" i="11"/>
  <c r="Q25" i="11"/>
  <c r="R25" i="11"/>
  <c r="X25" i="11"/>
  <c r="Y25" i="11"/>
  <c r="Z25" i="11"/>
  <c r="G26" i="11"/>
  <c r="J26" i="11"/>
  <c r="K26" i="11" s="1"/>
  <c r="N26" i="11"/>
  <c r="Q26" i="11"/>
  <c r="R26" i="11" s="1"/>
  <c r="X26" i="11"/>
  <c r="Y26" i="11"/>
  <c r="Z26" i="11"/>
  <c r="AA26" i="11"/>
  <c r="G18" i="11"/>
  <c r="J18" i="11"/>
  <c r="K18" i="11" s="1"/>
  <c r="N18" i="11"/>
  <c r="Q18" i="11"/>
  <c r="R18" i="11" s="1"/>
  <c r="X18" i="11"/>
  <c r="Z18" i="11" s="1"/>
  <c r="Y18" i="11"/>
  <c r="AA18" i="11" s="1"/>
  <c r="G19" i="11"/>
  <c r="J19" i="11"/>
  <c r="N19" i="11"/>
  <c r="Q19" i="11"/>
  <c r="R19" i="11" s="1"/>
  <c r="X19" i="11"/>
  <c r="Y19" i="11"/>
  <c r="Z19" i="11"/>
  <c r="G20" i="12"/>
  <c r="J20" i="12"/>
  <c r="K20" i="12" s="1"/>
  <c r="N20" i="12"/>
  <c r="Q20" i="12"/>
  <c r="R20" i="12"/>
  <c r="X20" i="12"/>
  <c r="Z20" i="12" s="1"/>
  <c r="Y20" i="12"/>
  <c r="G21" i="12"/>
  <c r="J21" i="12"/>
  <c r="K21" i="12"/>
  <c r="S21" i="12" s="1"/>
  <c r="T21" i="12" s="1"/>
  <c r="U21" i="12" s="1"/>
  <c r="N21" i="12"/>
  <c r="Q21" i="12"/>
  <c r="R21" i="12"/>
  <c r="X21" i="12"/>
  <c r="Y21" i="12" s="1"/>
  <c r="AA21" i="12" s="1"/>
  <c r="Z21" i="12"/>
  <c r="G30" i="13"/>
  <c r="J30" i="13"/>
  <c r="K30" i="13" s="1"/>
  <c r="S30" i="13" s="1"/>
  <c r="T30" i="13" s="1"/>
  <c r="N30" i="13"/>
  <c r="Q30" i="13"/>
  <c r="R30" i="13"/>
  <c r="X30" i="13"/>
  <c r="Y30" i="13"/>
  <c r="Z30" i="13"/>
  <c r="G31" i="13"/>
  <c r="J31" i="13"/>
  <c r="K31" i="13" s="1"/>
  <c r="S31" i="13" s="1"/>
  <c r="T31" i="13" s="1"/>
  <c r="N31" i="13"/>
  <c r="Q31" i="13"/>
  <c r="R31" i="13" s="1"/>
  <c r="X31" i="13"/>
  <c r="Y31" i="13"/>
  <c r="Z31" i="13"/>
  <c r="AA31" i="13"/>
  <c r="G23" i="13"/>
  <c r="J23" i="13"/>
  <c r="N23" i="13"/>
  <c r="Q23" i="13"/>
  <c r="R23" i="13" s="1"/>
  <c r="X23" i="13"/>
  <c r="Y23" i="13"/>
  <c r="Z23" i="13"/>
  <c r="AA23" i="13"/>
  <c r="G24" i="13"/>
  <c r="J24" i="13"/>
  <c r="K24" i="13"/>
  <c r="N24" i="13"/>
  <c r="Q24" i="13"/>
  <c r="R24" i="13"/>
  <c r="S24" i="13"/>
  <c r="T24" i="13"/>
  <c r="U24" i="13" s="1"/>
  <c r="X24" i="13"/>
  <c r="Y24" i="13" s="1"/>
  <c r="AA24" i="13" s="1"/>
  <c r="Z24" i="13"/>
  <c r="G16" i="13"/>
  <c r="J16" i="13"/>
  <c r="K16" i="13" s="1"/>
  <c r="S16" i="13" s="1"/>
  <c r="T16" i="13" s="1"/>
  <c r="N16" i="13"/>
  <c r="Q16" i="13"/>
  <c r="R16" i="13"/>
  <c r="X16" i="13"/>
  <c r="Y16" i="13"/>
  <c r="Z16" i="13"/>
  <c r="AA16" i="13"/>
  <c r="G17" i="13"/>
  <c r="K17" i="13" s="1"/>
  <c r="J17" i="13"/>
  <c r="N17" i="13"/>
  <c r="Q17" i="13"/>
  <c r="R17" i="13" s="1"/>
  <c r="X17" i="13"/>
  <c r="Y17" i="13"/>
  <c r="Z17" i="13"/>
  <c r="AA17" i="13"/>
  <c r="V40" i="2" l="1"/>
  <c r="U40" i="2"/>
  <c r="V34" i="2"/>
  <c r="U34" i="2"/>
  <c r="V33" i="2"/>
  <c r="U33" i="2"/>
  <c r="W36" i="2"/>
  <c r="V27" i="2"/>
  <c r="U27" i="2"/>
  <c r="V20" i="2"/>
  <c r="U20" i="2"/>
  <c r="W40" i="3"/>
  <c r="W39" i="3"/>
  <c r="W30" i="3"/>
  <c r="V22" i="3"/>
  <c r="U22" i="3"/>
  <c r="V15" i="3"/>
  <c r="U15" i="3"/>
  <c r="U38" i="4"/>
  <c r="V38" i="4"/>
  <c r="V22" i="4"/>
  <c r="U22" i="4"/>
  <c r="W39" i="5"/>
  <c r="V40" i="5"/>
  <c r="U40" i="5"/>
  <c r="V33" i="5"/>
  <c r="U33" i="5"/>
  <c r="V26" i="5"/>
  <c r="U26" i="5"/>
  <c r="W24" i="6"/>
  <c r="W25" i="6"/>
  <c r="W17" i="6"/>
  <c r="U36" i="6"/>
  <c r="V36" i="6"/>
  <c r="V45" i="6" s="1"/>
  <c r="W38" i="6"/>
  <c r="U37" i="7"/>
  <c r="V37" i="7"/>
  <c r="W39" i="7"/>
  <c r="U16" i="7"/>
  <c r="V16" i="7"/>
  <c r="V33" i="8"/>
  <c r="U33" i="8"/>
  <c r="W29" i="8"/>
  <c r="V26" i="8"/>
  <c r="U26" i="8"/>
  <c r="U19" i="8"/>
  <c r="V19" i="8"/>
  <c r="U29" i="9"/>
  <c r="V29" i="9"/>
  <c r="U22" i="9"/>
  <c r="V22" i="9"/>
  <c r="U15" i="9"/>
  <c r="V15" i="9"/>
  <c r="W37" i="10"/>
  <c r="V39" i="10"/>
  <c r="U39" i="10"/>
  <c r="U32" i="10"/>
  <c r="V32" i="10"/>
  <c r="W33" i="10"/>
  <c r="W26" i="10"/>
  <c r="W21" i="10"/>
  <c r="U25" i="10"/>
  <c r="V25" i="10"/>
  <c r="W19" i="10"/>
  <c r="V41" i="11"/>
  <c r="U41" i="11"/>
  <c r="V42" i="11"/>
  <c r="U42" i="11"/>
  <c r="U27" i="11"/>
  <c r="V27" i="11"/>
  <c r="V28" i="11"/>
  <c r="U28" i="11"/>
  <c r="U37" i="12"/>
  <c r="V37" i="12"/>
  <c r="U30" i="12"/>
  <c r="V30" i="12"/>
  <c r="U15" i="12"/>
  <c r="V15" i="12"/>
  <c r="V40" i="13"/>
  <c r="U40" i="13"/>
  <c r="V39" i="13"/>
  <c r="U39" i="13"/>
  <c r="W36" i="13"/>
  <c r="U25" i="13"/>
  <c r="V25" i="13"/>
  <c r="W16" i="5"/>
  <c r="U18" i="10"/>
  <c r="V18" i="10"/>
  <c r="W18" i="12"/>
  <c r="U19" i="13"/>
  <c r="V19" i="13"/>
  <c r="W27" i="6"/>
  <c r="Y28" i="9"/>
  <c r="AA28" i="9" s="1"/>
  <c r="V24" i="11"/>
  <c r="U24" i="11"/>
  <c r="W24" i="11" s="1"/>
  <c r="W19" i="12"/>
  <c r="W22" i="13"/>
  <c r="W15" i="13"/>
  <c r="AA20" i="12"/>
  <c r="S26" i="11"/>
  <c r="T26" i="11" s="1"/>
  <c r="S35" i="7"/>
  <c r="T35" i="7" s="1"/>
  <c r="U35" i="7" s="1"/>
  <c r="Z21" i="6"/>
  <c r="Y21" i="6"/>
  <c r="S17" i="13"/>
  <c r="T17" i="13" s="1"/>
  <c r="U17" i="13" s="1"/>
  <c r="AA19" i="11"/>
  <c r="S15" i="10"/>
  <c r="T15" i="10" s="1"/>
  <c r="S14" i="9"/>
  <c r="T14" i="9" s="1"/>
  <c r="AA25" i="11"/>
  <c r="R18" i="2"/>
  <c r="S18" i="2" s="1"/>
  <c r="T18" i="2" s="1"/>
  <c r="AA30" i="13"/>
  <c r="AA15" i="10"/>
  <c r="Y42" i="9"/>
  <c r="Z42" i="9"/>
  <c r="R17" i="8"/>
  <c r="S20" i="12"/>
  <c r="T20" i="12" s="1"/>
  <c r="K23" i="13"/>
  <c r="S23" i="13" s="1"/>
  <c r="T23" i="13" s="1"/>
  <c r="U23" i="13" s="1"/>
  <c r="K19" i="11"/>
  <c r="S19" i="11" s="1"/>
  <c r="T19" i="11" s="1"/>
  <c r="Z14" i="9"/>
  <c r="AA14" i="9" s="1"/>
  <c r="R28" i="7"/>
  <c r="S28" i="7" s="1"/>
  <c r="T28" i="7" s="1"/>
  <c r="Y36" i="7"/>
  <c r="R35" i="7"/>
  <c r="R20" i="3"/>
  <c r="S20" i="3" s="1"/>
  <c r="T20" i="3" s="1"/>
  <c r="K42" i="9"/>
  <c r="S42" i="9" s="1"/>
  <c r="T42" i="9" s="1"/>
  <c r="U42" i="9" s="1"/>
  <c r="R15" i="7"/>
  <c r="K21" i="6"/>
  <c r="S21" i="6" s="1"/>
  <c r="T21" i="6" s="1"/>
  <c r="AA20" i="3"/>
  <c r="R27" i="9"/>
  <c r="AA29" i="7"/>
  <c r="AA28" i="7"/>
  <c r="K36" i="7"/>
  <c r="S28" i="6"/>
  <c r="T28" i="6" s="1"/>
  <c r="R28" i="9"/>
  <c r="S28" i="9" s="1"/>
  <c r="T28" i="9" s="1"/>
  <c r="V28" i="9" s="1"/>
  <c r="K22" i="7"/>
  <c r="S22" i="7" s="1"/>
  <c r="T22" i="7" s="1"/>
  <c r="V22" i="7" s="1"/>
  <c r="V14" i="12"/>
  <c r="U14" i="12"/>
  <c r="AA18" i="2"/>
  <c r="U18" i="2"/>
  <c r="V18" i="2"/>
  <c r="Z18" i="2"/>
  <c r="Z28" i="6"/>
  <c r="AA28" i="6" s="1"/>
  <c r="AA21" i="6"/>
  <c r="Z35" i="6"/>
  <c r="AA35" i="6" s="1"/>
  <c r="U35" i="6"/>
  <c r="V35" i="6"/>
  <c r="U28" i="6"/>
  <c r="V28" i="6"/>
  <c r="U21" i="6"/>
  <c r="V21" i="6"/>
  <c r="S36" i="7"/>
  <c r="T36" i="7" s="1"/>
  <c r="AA36" i="7"/>
  <c r="V35" i="7"/>
  <c r="Z35" i="7"/>
  <c r="AA35" i="7" s="1"/>
  <c r="S29" i="7"/>
  <c r="T29" i="7" s="1"/>
  <c r="U21" i="7"/>
  <c r="W21" i="7" s="1"/>
  <c r="V21" i="7"/>
  <c r="AA15" i="7"/>
  <c r="S15" i="7"/>
  <c r="T15" i="7" s="1"/>
  <c r="Z15" i="7"/>
  <c r="U18" i="8"/>
  <c r="V18" i="8"/>
  <c r="S17" i="8"/>
  <c r="T17" i="8" s="1"/>
  <c r="Z17" i="8"/>
  <c r="AA17" i="8" s="1"/>
  <c r="S27" i="9"/>
  <c r="T27" i="9" s="1"/>
  <c r="Z27" i="9"/>
  <c r="AA27" i="9" s="1"/>
  <c r="V21" i="9"/>
  <c r="U21" i="9"/>
  <c r="U14" i="9"/>
  <c r="V14" i="9"/>
  <c r="V42" i="9"/>
  <c r="V16" i="10"/>
  <c r="U16" i="10"/>
  <c r="W16" i="10" s="1"/>
  <c r="U15" i="10"/>
  <c r="V15" i="10"/>
  <c r="V25" i="11"/>
  <c r="U25" i="11"/>
  <c r="W25" i="11" s="1"/>
  <c r="U26" i="11"/>
  <c r="V26" i="11"/>
  <c r="V19" i="11"/>
  <c r="U19" i="11"/>
  <c r="S18" i="11"/>
  <c r="T18" i="11" s="1"/>
  <c r="U20" i="12"/>
  <c r="V20" i="12"/>
  <c r="V21" i="12"/>
  <c r="W21" i="12" s="1"/>
  <c r="U30" i="13"/>
  <c r="V30" i="13"/>
  <c r="U31" i="13"/>
  <c r="W31" i="13" s="1"/>
  <c r="V31" i="13"/>
  <c r="V24" i="13"/>
  <c r="W24" i="13" s="1"/>
  <c r="U16" i="13"/>
  <c r="V16" i="13"/>
  <c r="G23" i="4"/>
  <c r="J23" i="4"/>
  <c r="N23" i="4"/>
  <c r="Q23" i="4"/>
  <c r="R23" i="4" s="1"/>
  <c r="X23" i="4"/>
  <c r="Y23" i="4" s="1"/>
  <c r="U45" i="6" l="1"/>
  <c r="W45" i="6" s="1"/>
  <c r="U28" i="9"/>
  <c r="AA42" i="9"/>
  <c r="W42" i="9"/>
  <c r="V20" i="3"/>
  <c r="U20" i="3"/>
  <c r="U28" i="7"/>
  <c r="V28" i="7"/>
  <c r="V23" i="13"/>
  <c r="U22" i="7"/>
  <c r="K23" i="4"/>
  <c r="W20" i="12"/>
  <c r="W19" i="11"/>
  <c r="V17" i="13"/>
  <c r="W14" i="9"/>
  <c r="W14" i="12"/>
  <c r="W18" i="2"/>
  <c r="W20" i="3"/>
  <c r="W21" i="6"/>
  <c r="W35" i="6"/>
  <c r="W28" i="6"/>
  <c r="W35" i="7"/>
  <c r="V36" i="7"/>
  <c r="U36" i="7"/>
  <c r="V29" i="7"/>
  <c r="U29" i="7"/>
  <c r="W29" i="7" s="1"/>
  <c r="W22" i="7"/>
  <c r="U15" i="7"/>
  <c r="V15" i="7"/>
  <c r="W18" i="8"/>
  <c r="U17" i="8"/>
  <c r="W17" i="8" s="1"/>
  <c r="V17" i="8"/>
  <c r="U27" i="9"/>
  <c r="V27" i="9"/>
  <c r="W28" i="9"/>
  <c r="W21" i="9"/>
  <c r="W15" i="10"/>
  <c r="W26" i="11"/>
  <c r="V18" i="11"/>
  <c r="U18" i="11"/>
  <c r="W18" i="11" s="1"/>
  <c r="W30" i="13"/>
  <c r="W23" i="13"/>
  <c r="W16" i="13"/>
  <c r="W17" i="13"/>
  <c r="S23" i="4"/>
  <c r="T23" i="4" s="1"/>
  <c r="Z23" i="4"/>
  <c r="AA23" i="4" s="1"/>
  <c r="W28" i="7" l="1"/>
  <c r="W36" i="7"/>
  <c r="W15" i="7"/>
  <c r="W27" i="9"/>
  <c r="U23" i="4"/>
  <c r="V23" i="4"/>
  <c r="W23" i="4" l="1"/>
  <c r="X44" i="3" l="1"/>
  <c r="Y44" i="3" s="1"/>
  <c r="X44" i="4"/>
  <c r="X16" i="4"/>
  <c r="Y16" i="4" s="1"/>
  <c r="AA16" i="4" s="1"/>
  <c r="Z16" i="4"/>
  <c r="X14" i="6"/>
  <c r="Y14" i="6" s="1"/>
  <c r="X14" i="7"/>
  <c r="Y14" i="7" s="1"/>
  <c r="Z14" i="7"/>
  <c r="X34" i="9"/>
  <c r="Y34" i="9" s="1"/>
  <c r="F5" i="9"/>
  <c r="F5" i="8"/>
  <c r="F5" i="7"/>
  <c r="F5" i="6"/>
  <c r="F5" i="5"/>
  <c r="F5" i="4"/>
  <c r="F5" i="3"/>
  <c r="F5" i="2"/>
  <c r="F5" i="10"/>
  <c r="F5" i="11"/>
  <c r="J44" i="4"/>
  <c r="G44" i="4"/>
  <c r="K44" i="4"/>
  <c r="Q44" i="4"/>
  <c r="R44" i="4" s="1"/>
  <c r="N44" i="4"/>
  <c r="G16" i="4"/>
  <c r="J16" i="4"/>
  <c r="K16" i="4" s="1"/>
  <c r="N16" i="4"/>
  <c r="Q16" i="4"/>
  <c r="G14" i="6"/>
  <c r="J14" i="6"/>
  <c r="N14" i="6"/>
  <c r="Q14" i="6"/>
  <c r="R14" i="6" s="1"/>
  <c r="G14" i="7"/>
  <c r="J14" i="7"/>
  <c r="K14" i="7"/>
  <c r="N14" i="7"/>
  <c r="Q14" i="7"/>
  <c r="G41" i="9"/>
  <c r="J41" i="9"/>
  <c r="K41" i="9"/>
  <c r="S41" i="9" s="1"/>
  <c r="T41" i="9" s="1"/>
  <c r="N41" i="9"/>
  <c r="Q41" i="9"/>
  <c r="R41" i="9"/>
  <c r="X41" i="9"/>
  <c r="Y41" i="9" s="1"/>
  <c r="G34" i="9"/>
  <c r="J34" i="9"/>
  <c r="K34" i="9"/>
  <c r="N34" i="9"/>
  <c r="Q34" i="9"/>
  <c r="X44" i="13"/>
  <c r="Y44" i="13" s="1"/>
  <c r="AA44" i="13" s="1"/>
  <c r="Z44" i="13"/>
  <c r="J44" i="13"/>
  <c r="G44" i="13"/>
  <c r="K44" i="13" s="1"/>
  <c r="K45" i="13" s="1"/>
  <c r="Q44" i="13"/>
  <c r="R44" i="13" s="1"/>
  <c r="N44" i="13"/>
  <c r="F5" i="12"/>
  <c r="AA30" i="4"/>
  <c r="X30" i="4"/>
  <c r="Q30" i="4"/>
  <c r="N30" i="4"/>
  <c r="J30" i="4"/>
  <c r="K30" i="4" s="1"/>
  <c r="G30" i="4"/>
  <c r="B5" i="12"/>
  <c r="AE35" i="7"/>
  <c r="AE35" i="6" s="1"/>
  <c r="AE35" i="5" s="1"/>
  <c r="AE35" i="4" s="1"/>
  <c r="AE35" i="3" s="1"/>
  <c r="AE35" i="2" s="1"/>
  <c r="AA14" i="4"/>
  <c r="X14" i="4"/>
  <c r="Y14" i="4" s="1"/>
  <c r="J14" i="4"/>
  <c r="K14" i="4" s="1"/>
  <c r="S14" i="4" s="1"/>
  <c r="G14" i="4"/>
  <c r="Q14" i="4"/>
  <c r="N14" i="4"/>
  <c r="R14" i="4" s="1"/>
  <c r="AA39" i="9"/>
  <c r="X39" i="9"/>
  <c r="Z39" i="9" s="1"/>
  <c r="J39" i="9"/>
  <c r="K39" i="9" s="1"/>
  <c r="G39" i="9"/>
  <c r="Q39" i="9"/>
  <c r="N39" i="9"/>
  <c r="AA38" i="9"/>
  <c r="X38" i="9"/>
  <c r="Y38" i="9" s="1"/>
  <c r="J38" i="9"/>
  <c r="K38" i="9" s="1"/>
  <c r="S38" i="9" s="1"/>
  <c r="G38" i="9"/>
  <c r="Q38" i="9"/>
  <c r="N38" i="9"/>
  <c r="R38" i="9" s="1"/>
  <c r="AA14" i="8"/>
  <c r="X14" i="8"/>
  <c r="Z14" i="8" s="1"/>
  <c r="J14" i="8"/>
  <c r="K14" i="8" s="1"/>
  <c r="G14" i="8"/>
  <c r="Q14" i="8"/>
  <c r="N14" i="8"/>
  <c r="AE35" i="13"/>
  <c r="AE35" i="12" s="1"/>
  <c r="AE35" i="11" s="1"/>
  <c r="AE35" i="10" s="1"/>
  <c r="AE35" i="9" s="1"/>
  <c r="E8" i="13"/>
  <c r="E9" i="13"/>
  <c r="E10" i="13"/>
  <c r="E11" i="13"/>
  <c r="E8" i="12"/>
  <c r="E9" i="12"/>
  <c r="E10" i="12"/>
  <c r="E11" i="12"/>
  <c r="E8" i="11"/>
  <c r="E9" i="11"/>
  <c r="E10" i="11"/>
  <c r="E11" i="11"/>
  <c r="E8" i="10"/>
  <c r="E9" i="10"/>
  <c r="E10" i="10"/>
  <c r="E11" i="10"/>
  <c r="E8" i="9"/>
  <c r="E9" i="9"/>
  <c r="E10" i="9"/>
  <c r="E11" i="9"/>
  <c r="E8" i="8"/>
  <c r="E9" i="8"/>
  <c r="E10" i="8"/>
  <c r="E11" i="8"/>
  <c r="E8" i="7"/>
  <c r="E9" i="7"/>
  <c r="E10" i="7"/>
  <c r="E11" i="7"/>
  <c r="E8" i="6"/>
  <c r="E9" i="6"/>
  <c r="E10" i="6"/>
  <c r="E11" i="6"/>
  <c r="E8" i="5"/>
  <c r="E9" i="5"/>
  <c r="E10" i="5"/>
  <c r="E11" i="5"/>
  <c r="E8" i="4"/>
  <c r="E9" i="4"/>
  <c r="E10" i="4"/>
  <c r="E11" i="4"/>
  <c r="E8" i="3"/>
  <c r="E9" i="3"/>
  <c r="E10" i="3"/>
  <c r="E11" i="3"/>
  <c r="E8" i="2"/>
  <c r="E9" i="2"/>
  <c r="E10" i="2"/>
  <c r="E11" i="2"/>
  <c r="E7" i="13"/>
  <c r="E7" i="12"/>
  <c r="E7" i="11"/>
  <c r="E7" i="10"/>
  <c r="E7" i="9"/>
  <c r="E7" i="8"/>
  <c r="E7" i="7"/>
  <c r="E7" i="6"/>
  <c r="E7" i="5"/>
  <c r="E7" i="4"/>
  <c r="E7" i="3"/>
  <c r="E7" i="2"/>
  <c r="G43" i="7"/>
  <c r="J43" i="7"/>
  <c r="N43" i="7"/>
  <c r="Q43" i="7"/>
  <c r="X43" i="7"/>
  <c r="Y43" i="7" s="1"/>
  <c r="AA43" i="7" s="1"/>
  <c r="Z43" i="7"/>
  <c r="X44" i="5"/>
  <c r="Y44" i="5" s="1"/>
  <c r="X44" i="7"/>
  <c r="Y44" i="7" s="1"/>
  <c r="X44" i="10"/>
  <c r="Y44" i="10" s="1"/>
  <c r="X44" i="12"/>
  <c r="Y44" i="12" s="1"/>
  <c r="J44" i="12"/>
  <c r="G44" i="12"/>
  <c r="K44" i="12"/>
  <c r="Q44" i="12"/>
  <c r="R44" i="12" s="1"/>
  <c r="S44" i="12" s="1"/>
  <c r="T44" i="12" s="1"/>
  <c r="N44" i="12"/>
  <c r="J44" i="10"/>
  <c r="G44" i="10"/>
  <c r="Q44" i="10"/>
  <c r="R44" i="10" s="1"/>
  <c r="N44" i="10"/>
  <c r="J44" i="7"/>
  <c r="G44" i="7"/>
  <c r="Q44" i="7"/>
  <c r="R44" i="7" s="1"/>
  <c r="N44" i="7"/>
  <c r="J44" i="5"/>
  <c r="K44" i="5" s="1"/>
  <c r="G44" i="5"/>
  <c r="Q44" i="5"/>
  <c r="N44" i="5"/>
  <c r="J44" i="3"/>
  <c r="K44" i="3" s="1"/>
  <c r="G44" i="3"/>
  <c r="Q44" i="3"/>
  <c r="N44" i="3"/>
  <c r="AE5" i="12"/>
  <c r="AE5" i="11" s="1"/>
  <c r="AE5" i="10" s="1"/>
  <c r="AE5" i="9" s="1"/>
  <c r="AE40" i="13"/>
  <c r="AE40" i="12" s="1"/>
  <c r="AE40" i="11" s="1"/>
  <c r="AE40" i="10" s="1"/>
  <c r="AE40" i="9" s="1"/>
  <c r="AE40" i="7" s="1"/>
  <c r="AE40" i="6" s="1"/>
  <c r="AE40" i="5" s="1"/>
  <c r="AE40" i="4" s="1"/>
  <c r="AE40" i="3" s="1"/>
  <c r="AE40" i="2" s="1"/>
  <c r="AE41" i="13"/>
  <c r="AE41" i="12" s="1"/>
  <c r="AE41" i="11" s="1"/>
  <c r="AE41" i="10" s="1"/>
  <c r="AE41" i="9" s="1"/>
  <c r="AE41" i="7" s="1"/>
  <c r="AE41" i="6" s="1"/>
  <c r="AE41" i="5" s="1"/>
  <c r="AE41" i="4" s="1"/>
  <c r="AE41" i="3" s="1"/>
  <c r="AE41" i="2" s="1"/>
  <c r="AE34" i="13"/>
  <c r="AE33" i="13"/>
  <c r="AE24" i="10"/>
  <c r="AE30" i="10"/>
  <c r="AE23" i="10"/>
  <c r="AE39" i="13"/>
  <c r="AE39" i="12" s="1"/>
  <c r="AE39" i="11" s="1"/>
  <c r="AE39" i="10" s="1"/>
  <c r="AE39" i="9" s="1"/>
  <c r="AE39" i="7" s="1"/>
  <c r="AE39" i="6" s="1"/>
  <c r="AE39" i="5" s="1"/>
  <c r="AE39" i="4" s="1"/>
  <c r="AE39" i="3" s="1"/>
  <c r="AE39" i="2" s="1"/>
  <c r="AE38" i="13"/>
  <c r="AE38" i="12" s="1"/>
  <c r="AE38" i="11" s="1"/>
  <c r="AE38" i="10" s="1"/>
  <c r="AE38" i="9" s="1"/>
  <c r="AE38" i="7" s="1"/>
  <c r="AE38" i="6" s="1"/>
  <c r="AE38" i="5" s="1"/>
  <c r="AE38" i="4" s="1"/>
  <c r="AE38" i="3" s="1"/>
  <c r="AE38" i="2" s="1"/>
  <c r="AE37" i="13"/>
  <c r="AE37" i="12" s="1"/>
  <c r="AE37" i="11" s="1"/>
  <c r="AE37" i="10" s="1"/>
  <c r="AE37" i="9" s="1"/>
  <c r="AE37" i="7" s="1"/>
  <c r="AE37" i="6" s="1"/>
  <c r="AE37" i="5" s="1"/>
  <c r="AE37" i="4" s="1"/>
  <c r="AE37" i="3" s="1"/>
  <c r="AE37" i="2" s="1"/>
  <c r="AE36" i="13"/>
  <c r="AE36" i="12" s="1"/>
  <c r="AE36" i="11" s="1"/>
  <c r="AE36" i="10" s="1"/>
  <c r="AE36" i="9" s="1"/>
  <c r="AE36" i="7" s="1"/>
  <c r="AE36" i="6" s="1"/>
  <c r="AE36" i="5" s="1"/>
  <c r="AE36" i="4" s="1"/>
  <c r="AE36" i="3" s="1"/>
  <c r="AE36" i="2" s="1"/>
  <c r="AE23" i="11"/>
  <c r="AE24" i="11"/>
  <c r="AE23" i="12"/>
  <c r="AE24" i="12"/>
  <c r="AE23" i="13"/>
  <c r="AE24" i="13"/>
  <c r="AE24" i="6"/>
  <c r="AE30" i="6"/>
  <c r="AE23" i="6"/>
  <c r="AE23" i="7"/>
  <c r="AE24" i="7"/>
  <c r="AE23" i="8"/>
  <c r="AE23" i="9"/>
  <c r="AE24" i="9"/>
  <c r="AE24" i="2"/>
  <c r="AE30" i="2"/>
  <c r="AE23" i="2"/>
  <c r="AE23" i="3"/>
  <c r="AE24" i="3"/>
  <c r="AE23" i="4"/>
  <c r="AE24" i="4"/>
  <c r="AE23" i="5"/>
  <c r="AE24" i="5"/>
  <c r="AE30" i="12"/>
  <c r="AE30" i="13"/>
  <c r="AE30" i="7"/>
  <c r="AE30" i="9"/>
  <c r="AE30" i="11"/>
  <c r="AE30" i="3"/>
  <c r="AE30" i="4"/>
  <c r="AE30" i="5"/>
  <c r="Z44" i="7"/>
  <c r="R44" i="5"/>
  <c r="K44" i="10"/>
  <c r="K43" i="7"/>
  <c r="Z30" i="4"/>
  <c r="Y30" i="4"/>
  <c r="R30" i="4"/>
  <c r="Y45" i="13"/>
  <c r="AE5" i="7"/>
  <c r="AE33" i="7"/>
  <c r="AE5" i="6"/>
  <c r="AE5" i="5"/>
  <c r="AE5" i="4"/>
  <c r="AE5" i="3" s="1"/>
  <c r="AE5" i="2" s="1"/>
  <c r="W38" i="9" l="1"/>
  <c r="T38" i="9"/>
  <c r="V38" i="9" s="1"/>
  <c r="S44" i="3"/>
  <c r="T44" i="3" s="1"/>
  <c r="W14" i="4"/>
  <c r="T14" i="4"/>
  <c r="V14" i="4" s="1"/>
  <c r="R43" i="7"/>
  <c r="S43" i="7" s="1"/>
  <c r="T43" i="7" s="1"/>
  <c r="V43" i="7" s="1"/>
  <c r="Z44" i="3"/>
  <c r="AA44" i="3"/>
  <c r="R44" i="3"/>
  <c r="R14" i="8"/>
  <c r="R39" i="9"/>
  <c r="AE33" i="6"/>
  <c r="AE33" i="5" s="1"/>
  <c r="AE33" i="4" s="1"/>
  <c r="AE33" i="3" s="1"/>
  <c r="AE33" i="2" s="1"/>
  <c r="Z44" i="12"/>
  <c r="K14" i="6"/>
  <c r="S14" i="6" s="1"/>
  <c r="T14" i="6" s="1"/>
  <c r="S44" i="5"/>
  <c r="T44" i="5" s="1"/>
  <c r="U44" i="5" s="1"/>
  <c r="Z44" i="10"/>
  <c r="AA44" i="10" s="1"/>
  <c r="S30" i="4"/>
  <c r="S44" i="10"/>
  <c r="T44" i="10" s="1"/>
  <c r="V44" i="10" s="1"/>
  <c r="K44" i="7"/>
  <c r="Y14" i="8"/>
  <c r="Y39" i="9"/>
  <c r="Y45" i="9" s="1"/>
  <c r="Z38" i="9"/>
  <c r="Z14" i="4"/>
  <c r="S44" i="13"/>
  <c r="T44" i="13" s="1"/>
  <c r="U44" i="13" s="1"/>
  <c r="W44" i="13" s="1"/>
  <c r="Z41" i="9"/>
  <c r="AA41" i="9"/>
  <c r="K45" i="3"/>
  <c r="K45" i="12"/>
  <c r="K45" i="9"/>
  <c r="Y45" i="7"/>
  <c r="AA44" i="7"/>
  <c r="U44" i="12"/>
  <c r="V44" i="12"/>
  <c r="AA44" i="12"/>
  <c r="Y45" i="12"/>
  <c r="S14" i="8"/>
  <c r="S39" i="9"/>
  <c r="W30" i="4"/>
  <c r="T30" i="4"/>
  <c r="V44" i="13"/>
  <c r="S44" i="7"/>
  <c r="T44" i="7" s="1"/>
  <c r="Y45" i="10"/>
  <c r="AE34" i="12"/>
  <c r="U44" i="3"/>
  <c r="V44" i="3"/>
  <c r="V14" i="6"/>
  <c r="U14" i="6"/>
  <c r="Z44" i="5"/>
  <c r="AA44" i="5" s="1"/>
  <c r="U14" i="4"/>
  <c r="U38" i="9"/>
  <c r="R45" i="13"/>
  <c r="V41" i="9"/>
  <c r="U41" i="9"/>
  <c r="R45" i="11"/>
  <c r="R34" i="9"/>
  <c r="S34" i="9" s="1"/>
  <c r="T34" i="9" s="1"/>
  <c r="R45" i="8"/>
  <c r="R14" i="7"/>
  <c r="S14" i="7" s="1"/>
  <c r="T14" i="7" s="1"/>
  <c r="R16" i="4"/>
  <c r="S16" i="4"/>
  <c r="T16" i="4" s="1"/>
  <c r="S44" i="4"/>
  <c r="T44" i="4" s="1"/>
  <c r="Z34" i="9"/>
  <c r="AA34" i="9" s="1"/>
  <c r="AA14" i="7"/>
  <c r="Y44" i="4"/>
  <c r="Z44" i="4"/>
  <c r="Z14" i="6"/>
  <c r="AA14" i="6" s="1"/>
  <c r="Z45" i="3"/>
  <c r="Z45" i="10"/>
  <c r="Y45" i="5"/>
  <c r="Y45" i="4"/>
  <c r="Z45" i="4"/>
  <c r="Y45" i="8"/>
  <c r="AE34" i="7"/>
  <c r="AE34" i="6" s="1"/>
  <c r="Z45" i="11"/>
  <c r="Z45" i="12"/>
  <c r="AE33" i="12"/>
  <c r="AE33" i="11" s="1"/>
  <c r="AE33" i="10" s="1"/>
  <c r="AE33" i="9" s="1"/>
  <c r="Z45" i="13"/>
  <c r="AD28" i="13" s="1"/>
  <c r="AD29" i="13" s="1"/>
  <c r="AE25" i="13"/>
  <c r="AE25" i="12" s="1"/>
  <c r="AE25" i="11" s="1"/>
  <c r="AE25" i="10" s="1"/>
  <c r="AE25" i="9" s="1"/>
  <c r="V44" i="5" l="1"/>
  <c r="W44" i="5" s="1"/>
  <c r="AE34" i="5"/>
  <c r="AE34" i="4" s="1"/>
  <c r="AE34" i="3" s="1"/>
  <c r="AE34" i="2" s="1"/>
  <c r="U44" i="10"/>
  <c r="W44" i="10" s="1"/>
  <c r="U43" i="7"/>
  <c r="W43" i="7" s="1"/>
  <c r="Z45" i="5"/>
  <c r="AD28" i="5" s="1"/>
  <c r="AE28" i="5" s="1"/>
  <c r="W44" i="3"/>
  <c r="AE25" i="7"/>
  <c r="AE25" i="6" s="1"/>
  <c r="AE25" i="5" s="1"/>
  <c r="AE25" i="4" s="1"/>
  <c r="AE25" i="3" s="1"/>
  <c r="AE25" i="2" s="1"/>
  <c r="AD28" i="6"/>
  <c r="AE28" i="6" s="1"/>
  <c r="Z45" i="9"/>
  <c r="AA45" i="9" s="1"/>
  <c r="W41" i="9"/>
  <c r="W14" i="6"/>
  <c r="AD28" i="10"/>
  <c r="AE28" i="10" s="1"/>
  <c r="AA45" i="10"/>
  <c r="AD28" i="12"/>
  <c r="AE28" i="12" s="1"/>
  <c r="AE28" i="13"/>
  <c r="S45" i="4"/>
  <c r="S45" i="3"/>
  <c r="AA44" i="4"/>
  <c r="S45" i="12"/>
  <c r="R45" i="5"/>
  <c r="W39" i="9"/>
  <c r="T39" i="9"/>
  <c r="W44" i="12"/>
  <c r="U44" i="4"/>
  <c r="W44" i="4" s="1"/>
  <c r="V44" i="4"/>
  <c r="U34" i="9"/>
  <c r="V34" i="9"/>
  <c r="R45" i="2"/>
  <c r="K45" i="5"/>
  <c r="Y45" i="2"/>
  <c r="U44" i="7"/>
  <c r="V44" i="7"/>
  <c r="W14" i="8"/>
  <c r="T14" i="8"/>
  <c r="K45" i="4"/>
  <c r="S45" i="8"/>
  <c r="Z45" i="2"/>
  <c r="Y45" i="3"/>
  <c r="U16" i="4"/>
  <c r="V16" i="4"/>
  <c r="R45" i="4"/>
  <c r="R45" i="7"/>
  <c r="K45" i="7"/>
  <c r="K45" i="11"/>
  <c r="R45" i="12"/>
  <c r="R45" i="9"/>
  <c r="R45" i="3"/>
  <c r="K45" i="2"/>
  <c r="V30" i="4"/>
  <c r="U30" i="4"/>
  <c r="K45" i="8"/>
  <c r="Z45" i="8"/>
  <c r="Z45" i="7"/>
  <c r="Y45" i="11"/>
  <c r="AA45" i="11" s="1"/>
  <c r="U14" i="7"/>
  <c r="W14" i="7" s="1"/>
  <c r="V14" i="7"/>
  <c r="R45" i="10"/>
  <c r="S45" i="13"/>
  <c r="K45" i="10"/>
  <c r="AA45" i="4"/>
  <c r="AD28" i="4"/>
  <c r="AE28" i="4" s="1"/>
  <c r="AE34" i="11"/>
  <c r="AE34" i="10" s="1"/>
  <c r="AE34" i="9" s="1"/>
  <c r="AA45" i="12"/>
  <c r="AA45" i="13"/>
  <c r="AE29" i="13"/>
  <c r="AA45" i="5" l="1"/>
  <c r="W34" i="9"/>
  <c r="AA45" i="2"/>
  <c r="AD29" i="12"/>
  <c r="AD28" i="9"/>
  <c r="AE28" i="9" s="1"/>
  <c r="AD28" i="11"/>
  <c r="AE28" i="11" s="1"/>
  <c r="S45" i="9"/>
  <c r="S45" i="10"/>
  <c r="W16" i="4"/>
  <c r="AA45" i="3"/>
  <c r="AD28" i="3"/>
  <c r="AE28" i="3" s="1"/>
  <c r="AD28" i="2"/>
  <c r="AE28" i="2" s="1"/>
  <c r="W44" i="7"/>
  <c r="U39" i="9"/>
  <c r="V39" i="9"/>
  <c r="V45" i="12"/>
  <c r="V45" i="3"/>
  <c r="S45" i="7"/>
  <c r="S45" i="11"/>
  <c r="U14" i="8"/>
  <c r="V14" i="8"/>
  <c r="S45" i="5"/>
  <c r="S45" i="2"/>
  <c r="V45" i="7"/>
  <c r="U45" i="4"/>
  <c r="AA45" i="7"/>
  <c r="AD28" i="7"/>
  <c r="AE28" i="7" s="1"/>
  <c r="AA45" i="8"/>
  <c r="V45" i="4"/>
  <c r="U45" i="8"/>
  <c r="AD29" i="11" l="1"/>
  <c r="AD29" i="10" s="1"/>
  <c r="AE29" i="10" s="1"/>
  <c r="AE29" i="12"/>
  <c r="AD16" i="4"/>
  <c r="AE16" i="4" s="1"/>
  <c r="W45" i="4"/>
  <c r="U45" i="12"/>
  <c r="V45" i="13"/>
  <c r="V45" i="5"/>
  <c r="V45" i="11"/>
  <c r="U45" i="13"/>
  <c r="V45" i="9"/>
  <c r="U45" i="7"/>
  <c r="AD16" i="7" s="1"/>
  <c r="AE16" i="7" s="1"/>
  <c r="U45" i="2"/>
  <c r="V45" i="2"/>
  <c r="V45" i="8"/>
  <c r="AD16" i="8" s="1"/>
  <c r="AE16" i="8" s="1"/>
  <c r="U45" i="3"/>
  <c r="V45" i="10"/>
  <c r="AE29" i="11" l="1"/>
  <c r="AD29" i="9"/>
  <c r="AD16" i="13"/>
  <c r="AD17" i="13" s="1"/>
  <c r="AE17" i="13" s="1"/>
  <c r="W45" i="7"/>
  <c r="U45" i="9"/>
  <c r="U45" i="11"/>
  <c r="W45" i="12"/>
  <c r="AD16" i="12"/>
  <c r="AE16" i="12" s="1"/>
  <c r="U45" i="5"/>
  <c r="U45" i="10"/>
  <c r="W45" i="3"/>
  <c r="AD16" i="3"/>
  <c r="AE16" i="3" s="1"/>
  <c r="W45" i="2"/>
  <c r="AD16" i="2"/>
  <c r="AE16" i="2" s="1"/>
  <c r="W45" i="8"/>
  <c r="W45" i="13"/>
  <c r="AE29" i="9" l="1"/>
  <c r="AE16" i="13"/>
  <c r="AD15" i="12"/>
  <c r="AE15" i="12" s="1"/>
  <c r="W45" i="10"/>
  <c r="AD16" i="10"/>
  <c r="AE16" i="10" s="1"/>
  <c r="AD16" i="9"/>
  <c r="AE16" i="9" s="1"/>
  <c r="W45" i="9"/>
  <c r="W45" i="5"/>
  <c r="AD16" i="5"/>
  <c r="AE16" i="5" s="1"/>
  <c r="AD16" i="11"/>
  <c r="AE16" i="11" s="1"/>
  <c r="W45" i="11"/>
  <c r="AD16" i="6"/>
  <c r="AE16" i="6" s="1"/>
  <c r="AD29" i="7"/>
  <c r="AD17" i="12" l="1"/>
  <c r="AD15" i="11" s="1"/>
  <c r="AE15" i="11" s="1"/>
  <c r="AE29" i="7"/>
  <c r="AD29" i="6"/>
  <c r="AD17" i="11" l="1"/>
  <c r="AD15" i="10" s="1"/>
  <c r="AE17" i="12"/>
  <c r="AE29" i="6"/>
  <c r="AD29" i="5"/>
  <c r="AE17" i="11" l="1"/>
  <c r="AE15" i="10"/>
  <c r="AD17" i="10"/>
  <c r="AE29" i="5"/>
  <c r="AD29" i="4"/>
  <c r="AE29" i="4" l="1"/>
  <c r="AD29" i="3"/>
  <c r="AD15" i="9"/>
  <c r="AE17" i="10"/>
  <c r="AE15" i="9" l="1"/>
  <c r="AD17" i="9"/>
  <c r="AE29" i="3"/>
  <c r="AD29" i="2"/>
  <c r="AE29" i="2" s="1"/>
  <c r="AE17" i="9" l="1"/>
  <c r="AD15" i="8"/>
  <c r="AD17" i="8" l="1"/>
  <c r="AE15" i="8"/>
  <c r="AE17" i="8" l="1"/>
  <c r="AD15" i="7"/>
  <c r="AE15" i="7" l="1"/>
  <c r="AD17" i="7"/>
  <c r="AE17" i="7" l="1"/>
  <c r="AD15" i="6"/>
  <c r="AE15" i="6" l="1"/>
  <c r="AD17" i="6"/>
  <c r="AE17" i="6" l="1"/>
  <c r="AD15" i="5"/>
  <c r="AD17" i="5" l="1"/>
  <c r="AE15" i="5"/>
  <c r="AE17" i="5" l="1"/>
  <c r="AD15" i="4"/>
  <c r="AD17" i="4" l="1"/>
  <c r="AE15" i="4"/>
  <c r="AE17" i="4" l="1"/>
  <c r="AD15" i="3"/>
  <c r="AE15" i="3" l="1"/>
  <c r="AD17" i="3"/>
  <c r="AD15" i="2" l="1"/>
  <c r="AE17" i="3"/>
  <c r="AE15" i="2" l="1"/>
  <c r="AD17" i="2"/>
  <c r="AE17" i="2" s="1"/>
</calcChain>
</file>

<file path=xl/sharedStrings.xml><?xml version="1.0" encoding="utf-8"?>
<sst xmlns="http://schemas.openxmlformats.org/spreadsheetml/2006/main" count="724" uniqueCount="90">
  <si>
    <t>Navn</t>
  </si>
  <si>
    <t xml:space="preserve">Stillingsandel i % </t>
  </si>
  <si>
    <t>Dato</t>
  </si>
  <si>
    <t>Kode</t>
  </si>
  <si>
    <t>Merknad</t>
  </si>
  <si>
    <t>Fra</t>
  </si>
  <si>
    <t>Til</t>
  </si>
  <si>
    <t>Totalt</t>
  </si>
  <si>
    <t>+/-</t>
  </si>
  <si>
    <t>Delvis sykemeldt i % (kode sd)</t>
  </si>
  <si>
    <t>Overført fra forrige mnd.</t>
  </si>
  <si>
    <t>Sum (overføres til neste mnd.)</t>
  </si>
  <si>
    <t>Hittil i år</t>
  </si>
  <si>
    <t>Sum arb.tid/ +/-</t>
  </si>
  <si>
    <t xml:space="preserve">Ved andre typer fravær, som for eksempel </t>
  </si>
  <si>
    <t>Andre koder</t>
  </si>
  <si>
    <t>Avspaseringskoder</t>
  </si>
  <si>
    <t>Timer pr. dag - vintertid</t>
  </si>
  <si>
    <t>Timer pr. dag - sommertid</t>
  </si>
  <si>
    <t>Romjulstimer</t>
  </si>
  <si>
    <t>OT</t>
  </si>
  <si>
    <t>Overtid</t>
  </si>
  <si>
    <t>Avspaseringsdager hittil i år</t>
  </si>
  <si>
    <t>Denne måned</t>
  </si>
  <si>
    <t xml:space="preserve">permisjoner, tjenestereiser, kurs, o.l., </t>
  </si>
  <si>
    <t>kan man skrive opp forklaring i merknads-</t>
  </si>
  <si>
    <t>feltet  (ved siden av kodefeltet).</t>
  </si>
  <si>
    <t>Fleksitid</t>
  </si>
  <si>
    <t>Ferie uten lønn hittil i år</t>
  </si>
  <si>
    <r>
      <t>Av</t>
    </r>
    <r>
      <rPr>
        <sz val="11"/>
        <rFont val="Gill Sans MT"/>
        <family val="2"/>
      </rPr>
      <t xml:space="preserve"> - hel avspaseringsdag</t>
    </r>
  </si>
  <si>
    <r>
      <t xml:space="preserve">1/2av - </t>
    </r>
    <r>
      <rPr>
        <sz val="11"/>
        <rFont val="Gill Sans MT"/>
        <family val="2"/>
      </rPr>
      <t>1/2 avspaseringsdag</t>
    </r>
  </si>
  <si>
    <r>
      <t xml:space="preserve">Ao - </t>
    </r>
    <r>
      <rPr>
        <sz val="11"/>
        <rFont val="Gill Sans MT"/>
        <family val="2"/>
      </rPr>
      <t>Avspasering overtid</t>
    </r>
  </si>
  <si>
    <r>
      <t>F</t>
    </r>
    <r>
      <rPr>
        <sz val="11"/>
        <rFont val="Gill Sans MT"/>
        <family val="2"/>
      </rPr>
      <t xml:space="preserve"> - ferie med lønn igjen i år</t>
    </r>
  </si>
  <si>
    <r>
      <t xml:space="preserve">Vp - </t>
    </r>
    <r>
      <rPr>
        <sz val="11"/>
        <rFont val="Gill Sans MT"/>
        <family val="2"/>
      </rPr>
      <t>Velferdspermisjon hittil i år</t>
    </r>
  </si>
  <si>
    <r>
      <t>Sb</t>
    </r>
    <r>
      <rPr>
        <sz val="11"/>
        <rFont val="Gill Sans MT"/>
        <family val="2"/>
      </rPr>
      <t xml:space="preserve"> - fravær pga. sykt barn i år</t>
    </r>
  </si>
  <si>
    <r>
      <t>Sm</t>
    </r>
    <r>
      <rPr>
        <sz val="11"/>
        <rFont val="Gill Sans MT"/>
        <family val="2"/>
      </rPr>
      <t xml:space="preserve"> - sykefravær med sykmelding</t>
    </r>
  </si>
  <si>
    <r>
      <t>Sd</t>
    </r>
    <r>
      <rPr>
        <sz val="11"/>
        <rFont val="Gill Sans MT"/>
        <family val="2"/>
      </rPr>
      <t xml:space="preserve"> - delvis sykemeldt</t>
    </r>
  </si>
  <si>
    <r>
      <t>Se</t>
    </r>
    <r>
      <rPr>
        <sz val="11"/>
        <rFont val="Gill Sans MT"/>
        <family val="2"/>
      </rPr>
      <t xml:space="preserve"> - sykefravær med egenmelding</t>
    </r>
  </si>
  <si>
    <r>
      <t>Df</t>
    </r>
    <r>
      <rPr>
        <sz val="11"/>
        <rFont val="Gill Sans MT"/>
        <family val="2"/>
      </rPr>
      <t xml:space="preserve"> - "fridager" når man jobber deltid</t>
    </r>
  </si>
  <si>
    <t>Nyttårsaften</t>
  </si>
  <si>
    <t>Julaften og onsdag før skjærtorsdag</t>
  </si>
  <si>
    <t>-</t>
  </si>
  <si>
    <t>+</t>
  </si>
  <si>
    <r>
      <t>Pluss-/</t>
    </r>
    <r>
      <rPr>
        <sz val="11"/>
        <color indexed="10"/>
        <rFont val="Gill Sans MT"/>
        <family val="2"/>
      </rPr>
      <t>minus</t>
    </r>
    <r>
      <rPr>
        <sz val="11"/>
        <rFont val="Gill Sans MT"/>
        <family val="2"/>
      </rPr>
      <t>timer denne mnd.</t>
    </r>
  </si>
  <si>
    <t>Utregning</t>
  </si>
  <si>
    <t>Overtidsutregning</t>
  </si>
  <si>
    <t>O+</t>
  </si>
  <si>
    <t>O-</t>
  </si>
  <si>
    <t>TT:MM</t>
  </si>
  <si>
    <t>På svart/hvitt-utskrifter blir bakgrunnen grå.</t>
  </si>
  <si>
    <t>Negative tall skrives i hvitt på burgunder bakgrunn.</t>
  </si>
  <si>
    <t>Negative tall i hvitt på burgunder bakgrunn.</t>
  </si>
  <si>
    <r>
      <t>S</t>
    </r>
    <r>
      <rPr>
        <sz val="11"/>
        <rFont val="Gill Sans MT"/>
        <family val="2"/>
      </rPr>
      <t xml:space="preserve"> - seniordager igjen i år</t>
    </r>
  </si>
  <si>
    <t>1. juledag</t>
  </si>
  <si>
    <t>2. juledag</t>
  </si>
  <si>
    <t>Skjærtorsdag</t>
  </si>
  <si>
    <t>Langfredag</t>
  </si>
  <si>
    <t>Påskeaften</t>
  </si>
  <si>
    <t>Arbeidernes dag</t>
  </si>
  <si>
    <t>Julaften</t>
  </si>
  <si>
    <t>1. nyttårsdag</t>
  </si>
  <si>
    <t>Nasjonaldag</t>
  </si>
  <si>
    <t>Kristi himmelfartsdag</t>
  </si>
  <si>
    <t>Første påskedag</t>
  </si>
  <si>
    <t>Annen påskedag</t>
  </si>
  <si>
    <t>Lille julaften</t>
  </si>
  <si>
    <t>Palmesøndag</t>
  </si>
  <si>
    <t>Pinseaften</t>
  </si>
  <si>
    <t>Feriedager med lønn i 2023</t>
  </si>
  <si>
    <t>Seniordager med lønn i 2023</t>
  </si>
  <si>
    <t>1. pinsedag</t>
  </si>
  <si>
    <t>2. pinsedag</t>
  </si>
  <si>
    <t>ARBEIDSTIDSSKJEMA  - JULI 2024</t>
  </si>
  <si>
    <t>Feriedager med lønn i 2024</t>
  </si>
  <si>
    <t>Seniordager med lønn i 2024</t>
  </si>
  <si>
    <t>ARBEIDSTIDSSKJEMA  - JUNI 2024</t>
  </si>
  <si>
    <t>ARBEIDSTIDSSKJEMA  - MAI 2024</t>
  </si>
  <si>
    <t>ARBEIDSTIDSSKJEMA  - APRIL 2024</t>
  </si>
  <si>
    <t>ARBEIDSTIDSSKJEMA  - MARS 2024</t>
  </si>
  <si>
    <t>ARBEIDSTIDSSKJEMA  - FEBRUAR 2024</t>
  </si>
  <si>
    <t>ARBEIDSTIDSSKJEMA  - JANUAR 2024</t>
  </si>
  <si>
    <t>ARBEIDSTIDSSKJEMA  - AUGUST 2023</t>
  </si>
  <si>
    <t>Feriedager med lønn igjen i 2023</t>
  </si>
  <si>
    <t>Seniordager med lønn igjen i 2023</t>
  </si>
  <si>
    <t>Minustimer overført fra juli 2023</t>
  </si>
  <si>
    <t>Plusstimer overført fra juli 2023</t>
  </si>
  <si>
    <t>ARBEIDSTIDSSKJEMA  - DESEMBER 2023</t>
  </si>
  <si>
    <t>ARBEIDSTIDSSKJEMA  - NOVEMBER 2023</t>
  </si>
  <si>
    <t>ARBEIDSTIDSSKJEMA  - OKTOBER 2023</t>
  </si>
  <si>
    <t>ARBEIDSTIDSSKJEMA  -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</si>
</sst>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"/>
    <numFmt numFmtId="165" formatCode="dddd* dd/mmm"/>
    <numFmt numFmtId="166" formatCode="[hh]:mm"/>
    <numFmt numFmtId="167" formatCode="0.0"/>
    <numFmt numFmtId="168" formatCode="ddd* d/mm"/>
    <numFmt numFmtId="169" formatCode="hh:mm;@"/>
    <numFmt numFmtId="170" formatCode="0.0000000000"/>
  </numFmts>
  <fonts count="12" x14ac:knownFonts="1">
    <font>
      <sz val="10"/>
      <name val="Arial"/>
    </font>
    <font>
      <sz val="10"/>
      <name val="Arial"/>
    </font>
    <font>
      <sz val="24"/>
      <name val="Gill Sans MT"/>
      <family val="2"/>
    </font>
    <font>
      <sz val="10"/>
      <name val="Gill Sans MT"/>
      <family val="2"/>
    </font>
    <font>
      <sz val="11"/>
      <name val="Gill Sans MT"/>
      <family val="2"/>
    </font>
    <font>
      <b/>
      <sz val="10"/>
      <name val="Gill Sans MT"/>
      <family val="2"/>
    </font>
    <font>
      <sz val="9"/>
      <name val="Gill Sans MT"/>
      <family val="2"/>
    </font>
    <font>
      <b/>
      <sz val="11"/>
      <name val="Gill Sans MT"/>
      <family val="2"/>
    </font>
    <font>
      <u/>
      <sz val="7.5"/>
      <color indexed="12"/>
      <name val="Arial"/>
    </font>
    <font>
      <sz val="11"/>
      <color indexed="10"/>
      <name val="Gill Sans MT"/>
      <family val="2"/>
    </font>
    <font>
      <sz val="11"/>
      <color indexed="9"/>
      <name val="Gill Sans MT"/>
      <family val="2"/>
    </font>
    <font>
      <sz val="18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44">
    <xf numFmtId="0" fontId="0" fillId="0" borderId="0" xfId="0"/>
    <xf numFmtId="165" fontId="2" fillId="0" borderId="0" xfId="0" applyNumberFormat="1" applyFont="1" applyFill="1" applyAlignment="1" applyProtection="1">
      <alignment horizontal="right"/>
    </xf>
    <xf numFmtId="165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Protection="1"/>
    <xf numFmtId="1" fontId="3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center"/>
    </xf>
    <xf numFmtId="167" fontId="3" fillId="0" borderId="0" xfId="0" applyNumberFormat="1" applyFont="1" applyFill="1" applyAlignment="1" applyProtection="1">
      <alignment horizontal="center"/>
    </xf>
    <xf numFmtId="2" fontId="3" fillId="0" borderId="0" xfId="0" applyNumberFormat="1" applyFont="1" applyFill="1" applyAlignment="1" applyProtection="1">
      <alignment horizontal="center"/>
    </xf>
    <xf numFmtId="165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Border="1" applyProtection="1"/>
    <xf numFmtId="165" fontId="2" fillId="0" borderId="0" xfId="0" applyNumberFormat="1" applyFont="1" applyFill="1" applyAlignment="1" applyProtection="1">
      <alignment horizontal="left"/>
    </xf>
    <xf numFmtId="165" fontId="5" fillId="0" borderId="0" xfId="0" applyNumberFormat="1" applyFont="1" applyFill="1" applyAlignment="1" applyProtection="1">
      <alignment horizontal="left"/>
    </xf>
    <xf numFmtId="0" fontId="4" fillId="0" borderId="0" xfId="0" applyFont="1" applyFill="1" applyBorder="1" applyProtection="1"/>
    <xf numFmtId="0" fontId="4" fillId="0" borderId="0" xfId="0" applyFont="1" applyFill="1" applyProtection="1"/>
    <xf numFmtId="1" fontId="3" fillId="0" borderId="0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2" xfId="0" applyFont="1" applyFill="1" applyBorder="1" applyProtection="1"/>
    <xf numFmtId="1" fontId="4" fillId="0" borderId="0" xfId="0" applyNumberFormat="1" applyFont="1" applyFill="1" applyBorder="1" applyAlignment="1" applyProtection="1">
      <alignment horizontal="center"/>
    </xf>
    <xf numFmtId="0" fontId="4" fillId="0" borderId="3" xfId="0" applyFont="1" applyFill="1" applyBorder="1" applyProtection="1"/>
    <xf numFmtId="164" fontId="5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Border="1" applyProtection="1"/>
    <xf numFmtId="167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left"/>
    </xf>
    <xf numFmtId="2" fontId="4" fillId="0" borderId="0" xfId="0" applyNumberFormat="1" applyFont="1" applyFill="1" applyBorder="1" applyProtection="1"/>
    <xf numFmtId="17" fontId="4" fillId="0" borderId="4" xfId="0" applyNumberFormat="1" applyFont="1" applyFill="1" applyBorder="1" applyProtection="1"/>
    <xf numFmtId="17" fontId="4" fillId="0" borderId="0" xfId="0" applyNumberFormat="1" applyFont="1" applyFill="1" applyBorder="1" applyProtection="1"/>
    <xf numFmtId="2" fontId="6" fillId="0" borderId="0" xfId="0" applyNumberFormat="1" applyFont="1" applyFill="1" applyBorder="1" applyAlignment="1" applyProtection="1">
      <alignment horizontal="center"/>
    </xf>
    <xf numFmtId="0" fontId="4" fillId="0" borderId="5" xfId="0" applyFont="1" applyFill="1" applyBorder="1" applyProtection="1"/>
    <xf numFmtId="0" fontId="4" fillId="0" borderId="0" xfId="0" applyFont="1" applyFill="1" applyAlignment="1" applyProtection="1">
      <alignment horizontal="center"/>
    </xf>
    <xf numFmtId="17" fontId="4" fillId="0" borderId="1" xfId="0" applyNumberFormat="1" applyFont="1" applyFill="1" applyBorder="1" applyProtection="1">
      <protection locked="0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Fill="1" applyBorder="1" applyAlignment="1" applyProtection="1">
      <alignment horizontal="center"/>
    </xf>
    <xf numFmtId="165" fontId="7" fillId="2" borderId="6" xfId="0" applyNumberFormat="1" applyFont="1" applyFill="1" applyBorder="1" applyAlignment="1" applyProtection="1">
      <alignment horizontal="left"/>
    </xf>
    <xf numFmtId="0" fontId="5" fillId="2" borderId="6" xfId="0" applyFont="1" applyFill="1" applyBorder="1" applyProtection="1"/>
    <xf numFmtId="0" fontId="7" fillId="2" borderId="6" xfId="0" applyFont="1" applyFill="1" applyBorder="1" applyProtection="1"/>
    <xf numFmtId="1" fontId="7" fillId="2" borderId="6" xfId="0" applyNumberFormat="1" applyFont="1" applyFill="1" applyBorder="1" applyAlignment="1" applyProtection="1">
      <alignment horizontal="centerContinuous"/>
    </xf>
    <xf numFmtId="164" fontId="7" fillId="2" borderId="6" xfId="0" applyNumberFormat="1" applyFont="1" applyFill="1" applyBorder="1" applyAlignment="1" applyProtection="1">
      <alignment horizontal="centerContinuous"/>
    </xf>
    <xf numFmtId="167" fontId="7" fillId="2" borderId="6" xfId="0" applyNumberFormat="1" applyFont="1" applyFill="1" applyBorder="1" applyAlignment="1" applyProtection="1">
      <alignment horizontal="center"/>
    </xf>
    <xf numFmtId="167" fontId="4" fillId="2" borderId="6" xfId="0" applyNumberFormat="1" applyFont="1" applyFill="1" applyBorder="1" applyAlignment="1" applyProtection="1">
      <alignment horizontal="center"/>
    </xf>
    <xf numFmtId="164" fontId="4" fillId="2" borderId="6" xfId="0" applyNumberFormat="1" applyFont="1" applyFill="1" applyBorder="1" applyAlignment="1" applyProtection="1">
      <alignment horizontal="center"/>
    </xf>
    <xf numFmtId="2" fontId="7" fillId="2" borderId="6" xfId="0" applyNumberFormat="1" applyFont="1" applyFill="1" applyBorder="1" applyAlignment="1" applyProtection="1">
      <alignment horizontal="center"/>
    </xf>
    <xf numFmtId="49" fontId="7" fillId="2" borderId="6" xfId="0" applyNumberFormat="1" applyFont="1" applyFill="1" applyBorder="1" applyAlignment="1" applyProtection="1">
      <alignment horizontal="center"/>
    </xf>
    <xf numFmtId="0" fontId="7" fillId="2" borderId="6" xfId="0" applyNumberFormat="1" applyFont="1" applyFill="1" applyBorder="1" applyProtection="1"/>
    <xf numFmtId="0" fontId="4" fillId="2" borderId="6" xfId="0" applyNumberFormat="1" applyFont="1" applyFill="1" applyBorder="1" applyAlignment="1" applyProtection="1">
      <alignment horizontal="center"/>
    </xf>
    <xf numFmtId="168" fontId="4" fillId="2" borderId="6" xfId="0" applyNumberFormat="1" applyFont="1" applyFill="1" applyBorder="1" applyAlignment="1" applyProtection="1">
      <alignment horizontal="left"/>
    </xf>
    <xf numFmtId="0" fontId="4" fillId="2" borderId="6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Fill="1" applyBorder="1" applyProtection="1"/>
    <xf numFmtId="0" fontId="4" fillId="0" borderId="6" xfId="0" applyNumberFormat="1" applyFont="1" applyFill="1" applyBorder="1" applyAlignment="1" applyProtection="1">
      <alignment horizontal="center"/>
    </xf>
    <xf numFmtId="168" fontId="4" fillId="0" borderId="6" xfId="0" applyNumberFormat="1" applyFont="1" applyFill="1" applyBorder="1" applyAlignment="1" applyProtection="1">
      <alignment horizontal="left"/>
    </xf>
    <xf numFmtId="0" fontId="4" fillId="0" borderId="6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1" fontId="4" fillId="0" borderId="6" xfId="0" applyNumberFormat="1" applyFont="1" applyFill="1" applyBorder="1" applyAlignment="1" applyProtection="1">
      <alignment horizontal="center"/>
      <protection locked="0"/>
    </xf>
    <xf numFmtId="164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Fill="1" applyBorder="1" applyAlignment="1" applyProtection="1">
      <alignment horizontal="center"/>
    </xf>
    <xf numFmtId="166" fontId="4" fillId="0" borderId="0" xfId="0" applyNumberFormat="1" applyFont="1" applyFill="1" applyBorder="1" applyAlignment="1" applyProtection="1">
      <alignment horizontal="center"/>
    </xf>
    <xf numFmtId="9" fontId="4" fillId="0" borderId="0" xfId="2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Protection="1"/>
    <xf numFmtId="0" fontId="3" fillId="2" borderId="6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6" xfId="0" applyNumberFormat="1" applyFont="1" applyFill="1" applyBorder="1" applyProtection="1"/>
    <xf numFmtId="0" fontId="7" fillId="0" borderId="7" xfId="0" applyNumberFormat="1" applyFont="1" applyFill="1" applyBorder="1" applyProtection="1"/>
    <xf numFmtId="0" fontId="4" fillId="0" borderId="6" xfId="0" applyFont="1" applyFill="1" applyBorder="1" applyProtection="1"/>
    <xf numFmtId="0" fontId="7" fillId="0" borderId="6" xfId="0" applyFont="1" applyFill="1" applyBorder="1" applyProtection="1"/>
    <xf numFmtId="1" fontId="4" fillId="0" borderId="6" xfId="0" applyNumberFormat="1" applyFont="1" applyFill="1" applyBorder="1" applyAlignment="1" applyProtection="1">
      <alignment horizontal="center"/>
    </xf>
    <xf numFmtId="0" fontId="4" fillId="0" borderId="8" xfId="0" applyFont="1" applyFill="1" applyBorder="1" applyProtection="1"/>
    <xf numFmtId="0" fontId="7" fillId="0" borderId="9" xfId="0" applyFont="1" applyFill="1" applyBorder="1" applyProtection="1"/>
    <xf numFmtId="0" fontId="4" fillId="2" borderId="10" xfId="0" applyFont="1" applyFill="1" applyBorder="1" applyProtection="1"/>
    <xf numFmtId="0" fontId="4" fillId="2" borderId="11" xfId="0" applyFont="1" applyFill="1" applyBorder="1" applyAlignment="1" applyProtection="1">
      <alignment horizontal="center"/>
    </xf>
    <xf numFmtId="0" fontId="4" fillId="2" borderId="4" xfId="0" applyFont="1" applyFill="1" applyBorder="1" applyProtection="1"/>
    <xf numFmtId="0" fontId="4" fillId="2" borderId="5" xfId="0" applyNumberFormat="1" applyFont="1" applyFill="1" applyBorder="1" applyAlignment="1" applyProtection="1">
      <alignment horizontal="center"/>
    </xf>
    <xf numFmtId="165" fontId="4" fillId="2" borderId="6" xfId="0" applyNumberFormat="1" applyFont="1" applyFill="1" applyBorder="1" applyAlignment="1" applyProtection="1">
      <alignment horizontal="left"/>
    </xf>
    <xf numFmtId="0" fontId="4" fillId="2" borderId="6" xfId="0" applyFont="1" applyFill="1" applyBorder="1" applyProtection="1"/>
    <xf numFmtId="0" fontId="3" fillId="2" borderId="6" xfId="0" applyFont="1" applyFill="1" applyBorder="1" applyProtection="1"/>
    <xf numFmtId="1" fontId="4" fillId="2" borderId="6" xfId="0" applyNumberFormat="1" applyFont="1" applyFill="1" applyBorder="1" applyAlignment="1" applyProtection="1">
      <alignment horizontal="center"/>
    </xf>
    <xf numFmtId="0" fontId="4" fillId="2" borderId="3" xfId="0" applyFont="1" applyFill="1" applyBorder="1" applyProtection="1"/>
    <xf numFmtId="0" fontId="4" fillId="2" borderId="2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center"/>
    </xf>
    <xf numFmtId="167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7" fillId="3" borderId="0" xfId="0" applyNumberFormat="1" applyFont="1" applyFill="1" applyBorder="1" applyProtection="1"/>
    <xf numFmtId="0" fontId="7" fillId="3" borderId="0" xfId="0" applyFont="1" applyFill="1" applyProtection="1"/>
    <xf numFmtId="169" fontId="4" fillId="0" borderId="6" xfId="0" applyNumberFormat="1" applyFont="1" applyFill="1" applyBorder="1" applyAlignment="1" applyProtection="1">
      <alignment horizontal="center"/>
    </xf>
    <xf numFmtId="169" fontId="6" fillId="0" borderId="0" xfId="0" applyNumberFormat="1" applyFont="1" applyFill="1" applyBorder="1" applyAlignment="1" applyProtection="1">
      <alignment horizontal="center"/>
    </xf>
    <xf numFmtId="169" fontId="4" fillId="0" borderId="0" xfId="0" applyNumberFormat="1" applyFont="1" applyFill="1" applyBorder="1" applyProtection="1"/>
    <xf numFmtId="20" fontId="4" fillId="0" borderId="0" xfId="0" applyNumberFormat="1" applyFont="1" applyFill="1" applyBorder="1" applyProtection="1"/>
    <xf numFmtId="169" fontId="4" fillId="2" borderId="6" xfId="0" applyNumberFormat="1" applyFont="1" applyFill="1" applyBorder="1" applyAlignment="1" applyProtection="1">
      <alignment horizontal="center"/>
    </xf>
    <xf numFmtId="20" fontId="4" fillId="0" borderId="1" xfId="0" applyNumberFormat="1" applyFont="1" applyFill="1" applyBorder="1" applyProtection="1">
      <protection locked="0"/>
    </xf>
    <xf numFmtId="169" fontId="4" fillId="0" borderId="0" xfId="0" applyNumberFormat="1" applyFont="1" applyFill="1" applyBorder="1" applyProtection="1">
      <protection locked="0"/>
    </xf>
    <xf numFmtId="17" fontId="4" fillId="0" borderId="0" xfId="0" applyNumberFormat="1" applyFont="1" applyFill="1" applyBorder="1" applyProtection="1"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20" fontId="4" fillId="0" borderId="0" xfId="0" applyNumberFormat="1" applyFont="1" applyFill="1" applyBorder="1" applyProtection="1">
      <protection locked="0"/>
    </xf>
    <xf numFmtId="20" fontId="4" fillId="0" borderId="6" xfId="0" applyNumberFormat="1" applyFont="1" applyFill="1" applyBorder="1" applyAlignment="1" applyProtection="1">
      <alignment horizontal="center"/>
    </xf>
    <xf numFmtId="20" fontId="4" fillId="2" borderId="6" xfId="0" applyNumberFormat="1" applyFont="1" applyFill="1" applyBorder="1" applyAlignment="1" applyProtection="1">
      <alignment horizontal="center"/>
    </xf>
    <xf numFmtId="166" fontId="4" fillId="2" borderId="6" xfId="0" applyNumberFormat="1" applyFont="1" applyFill="1" applyBorder="1" applyAlignment="1" applyProtection="1">
      <alignment horizontal="center"/>
    </xf>
    <xf numFmtId="166" fontId="4" fillId="0" borderId="6" xfId="0" applyNumberFormat="1" applyFont="1" applyFill="1" applyBorder="1" applyAlignment="1" applyProtection="1">
      <alignment horizontal="center"/>
    </xf>
    <xf numFmtId="0" fontId="4" fillId="2" borderId="12" xfId="0" applyFont="1" applyFill="1" applyBorder="1" applyProtection="1"/>
    <xf numFmtId="0" fontId="4" fillId="2" borderId="0" xfId="0" applyFont="1" applyFill="1" applyBorder="1" applyProtection="1"/>
    <xf numFmtId="0" fontId="4" fillId="2" borderId="1" xfId="0" applyFont="1" applyFill="1" applyBorder="1" applyProtection="1"/>
    <xf numFmtId="170" fontId="4" fillId="0" borderId="6" xfId="0" applyNumberFormat="1" applyFont="1" applyFill="1" applyBorder="1" applyProtection="1"/>
    <xf numFmtId="0" fontId="10" fillId="4" borderId="0" xfId="0" applyNumberFormat="1" applyFont="1" applyFill="1" applyBorder="1" applyProtection="1"/>
    <xf numFmtId="2" fontId="10" fillId="4" borderId="0" xfId="0" applyNumberFormat="1" applyFont="1" applyFill="1" applyBorder="1" applyAlignment="1" applyProtection="1">
      <alignment horizontal="center"/>
    </xf>
    <xf numFmtId="0" fontId="10" fillId="4" borderId="0" xfId="0" applyNumberFormat="1" applyFont="1" applyFill="1" applyProtection="1"/>
    <xf numFmtId="0" fontId="10" fillId="4" borderId="9" xfId="0" applyNumberFormat="1" applyFont="1" applyFill="1" applyBorder="1" applyProtection="1"/>
    <xf numFmtId="0" fontId="10" fillId="4" borderId="13" xfId="0" applyNumberFormat="1" applyFont="1" applyFill="1" applyBorder="1" applyProtection="1"/>
    <xf numFmtId="0" fontId="10" fillId="4" borderId="14" xfId="0" applyNumberFormat="1" applyFont="1" applyFill="1" applyBorder="1" applyAlignment="1" applyProtection="1">
      <alignment horizontal="center"/>
    </xf>
    <xf numFmtId="167" fontId="8" fillId="0" borderId="0" xfId="1" applyNumberFormat="1" applyFill="1" applyAlignment="1" applyProtection="1">
      <alignment horizontal="left"/>
      <protection locked="0"/>
    </xf>
    <xf numFmtId="167" fontId="8" fillId="0" borderId="0" xfId="1" applyNumberFormat="1" applyFont="1" applyFill="1" applyAlignment="1" applyProtection="1">
      <alignment horizontal="left"/>
      <protection locked="0"/>
    </xf>
    <xf numFmtId="2" fontId="10" fillId="4" borderId="0" xfId="0" applyNumberFormat="1" applyFont="1" applyFill="1" applyBorder="1" applyAlignment="1" applyProtection="1">
      <alignment horizontal="left"/>
    </xf>
    <xf numFmtId="165" fontId="5" fillId="0" borderId="0" xfId="0" applyNumberFormat="1" applyFont="1" applyFill="1" applyAlignment="1" applyProtection="1">
      <alignment horizontal="left" vertical="center"/>
    </xf>
    <xf numFmtId="9" fontId="4" fillId="0" borderId="6" xfId="0" applyNumberFormat="1" applyFont="1" applyFill="1" applyBorder="1" applyAlignment="1" applyProtection="1">
      <alignment horizontal="center" vertical="center"/>
      <protection locked="0"/>
    </xf>
    <xf numFmtId="1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Protection="1"/>
    <xf numFmtId="1" fontId="4" fillId="0" borderId="6" xfId="0" applyNumberFormat="1" applyFont="1" applyFill="1" applyBorder="1" applyAlignment="1" applyProtection="1">
      <alignment horizontal="center" vertical="center"/>
      <protection locked="0"/>
    </xf>
    <xf numFmtId="166" fontId="4" fillId="0" borderId="8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left" vertical="center"/>
    </xf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2" xfId="0" applyFont="1" applyFill="1" applyBorder="1" applyAlignment="1" applyProtection="1">
      <alignment horizontal="left"/>
      <protection locked="0"/>
    </xf>
    <xf numFmtId="0" fontId="11" fillId="0" borderId="11" xfId="0" applyFont="1" applyFill="1" applyBorder="1" applyAlignment="1" applyProtection="1">
      <alignment horizontal="left"/>
      <protection locked="0"/>
    </xf>
    <xf numFmtId="0" fontId="11" fillId="0" borderId="3" xfId="0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11" fillId="0" borderId="2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0" fontId="11" fillId="0" borderId="11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</cellXfs>
  <cellStyles count="3">
    <cellStyle name="Hyperkobling" xfId="1" builtinId="8"/>
    <cellStyle name="Normal" xfId="0" builtinId="0"/>
    <cellStyle name="Prosent" xfId="2" builtinId="5"/>
  </cellStyles>
  <dxfs count="371"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836910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76"/>
  <sheetViews>
    <sheetView tabSelected="1" zoomScaleNormal="100" workbookViewId="0">
      <selection activeCell="A30" sqref="A30"/>
    </sheetView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6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15.7265625" style="3" hidden="1" customWidth="1"/>
    <col min="31" max="31" width="8.7265625" style="83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C1" s="8"/>
      <c r="AD1" s="8"/>
      <c r="AE1" s="1" t="s">
        <v>81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C2" s="8"/>
      <c r="AD2" s="8"/>
      <c r="AE2" s="10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0.5"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6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7"/>
      <c r="C5" s="127"/>
      <c r="D5" s="127"/>
      <c r="E5" s="127"/>
      <c r="F5" s="132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4"/>
      <c r="AC5" s="131" t="s">
        <v>82</v>
      </c>
      <c r="AD5" s="19"/>
      <c r="AE5" s="122">
        <v>10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7"/>
      <c r="C6" s="127"/>
      <c r="D6" s="130" t="s">
        <v>0</v>
      </c>
      <c r="E6" s="127"/>
      <c r="F6" s="135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7"/>
      <c r="AC6" s="131" t="s">
        <v>83</v>
      </c>
      <c r="AE6" s="123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93"/>
      <c r="G7" s="94">
        <v>0.3125</v>
      </c>
      <c r="H7" s="12"/>
      <c r="I7" s="12"/>
      <c r="J7" s="12"/>
      <c r="K7" s="12"/>
      <c r="L7" s="1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7"/>
      <c r="Y7" s="12"/>
      <c r="Z7" s="12"/>
      <c r="AA7" s="12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93"/>
      <c r="G8" s="94">
        <v>0.3125</v>
      </c>
      <c r="H8" s="12"/>
      <c r="I8" s="12"/>
      <c r="J8" s="12"/>
      <c r="K8" s="12"/>
      <c r="L8" s="17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7"/>
      <c r="Y8" s="12"/>
      <c r="Z8" s="12"/>
      <c r="AA8" s="12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97"/>
      <c r="G9" s="97">
        <v>0.22916666666666666</v>
      </c>
      <c r="H9" s="98"/>
      <c r="I9" s="98"/>
      <c r="J9" s="86"/>
      <c r="K9" s="99"/>
      <c r="L9" s="17"/>
      <c r="M9" s="12"/>
      <c r="N9" s="12"/>
      <c r="O9" s="12"/>
      <c r="P9" s="12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7"/>
      <c r="G10" s="97">
        <v>0.16666666666666666</v>
      </c>
      <c r="H10" s="98"/>
      <c r="I10" s="98"/>
      <c r="J10" s="86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7"/>
      <c r="G11" s="97">
        <v>8.3333333333333329E-2</v>
      </c>
      <c r="H11" s="98"/>
      <c r="I11" s="98"/>
      <c r="J11" s="86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5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52">
        <v>45139</v>
      </c>
      <c r="B14" s="53"/>
      <c r="C14" s="54"/>
      <c r="D14" s="47"/>
      <c r="E14" s="55"/>
      <c r="F14" s="56"/>
      <c r="G14" s="57">
        <f t="shared" ref="G14" si="0">IF(E14="",0,CONCATENATE(E14,":",F14))</f>
        <v>0</v>
      </c>
      <c r="H14" s="55"/>
      <c r="I14" s="56"/>
      <c r="J14" s="57">
        <f t="shared" ref="J14" si="1">IF(H14="",0,CONCATENATE(H14,":",I14))</f>
        <v>0</v>
      </c>
      <c r="K14" s="91">
        <f t="shared" ref="K14" si="2">J14-G14</f>
        <v>0</v>
      </c>
      <c r="L14" s="55"/>
      <c r="M14" s="56"/>
      <c r="N14" s="57">
        <f t="shared" ref="N14" si="3">IF(L14="",0,CONCATENATE(L14,":",M14))</f>
        <v>0</v>
      </c>
      <c r="O14" s="55"/>
      <c r="P14" s="56"/>
      <c r="Q14" s="57">
        <f t="shared" ref="Q14" si="4">IF(O14="",0,CONCATENATE(O14,":",P14))</f>
        <v>0</v>
      </c>
      <c r="R14" s="91">
        <f t="shared" ref="R14" si="5">Q14-N14</f>
        <v>0</v>
      </c>
      <c r="S14" s="101">
        <f t="shared" ref="S14" si="6">K14+R14</f>
        <v>0</v>
      </c>
      <c r="T14" s="91" t="str">
        <f t="shared" ref="T14" si="7">IF(B14="av",($E$7)*(-1),IF(B14="df",($E$7)*(-1),IF(D14="X","",IF(B14="sd",ROUND(S14-($E$7*(1-$AE$4)),10),IF(S14=0,"",ROUND(S14-$E$7,10))))))</f>
        <v/>
      </c>
      <c r="U14" s="91" t="str">
        <f t="shared" ref="U14" si="8">IF(T14&gt;0,T14,0)</f>
        <v/>
      </c>
      <c r="V14" s="104">
        <f t="shared" ref="V14" si="9">IF(T14&lt;0,T14*(-1),0)</f>
        <v>0</v>
      </c>
      <c r="W14" s="91" t="str">
        <f t="shared" ref="W14" si="10">IF(U14=V14,U14,IF(V14&gt;0,V14,U14))</f>
        <v/>
      </c>
      <c r="X14" s="101" t="str">
        <f t="shared" ref="X14" si="11">IF(D14="X",ROUND(S14-$E$7,10),"")</f>
        <v/>
      </c>
      <c r="Y14" s="91" t="str">
        <f t="shared" ref="Y14" si="12">IF(X14&gt;0,X14,0)</f>
        <v/>
      </c>
      <c r="Z14" s="104">
        <f t="shared" ref="Z14" si="13">IF(X14&lt;0,X14*(-1),0)</f>
        <v>0</v>
      </c>
      <c r="AA14" s="91" t="str">
        <f t="shared" ref="AA14" si="14">IF(Y14=Z14,Y14,IF(Z14&gt;0,Z14,Y14))</f>
        <v/>
      </c>
      <c r="AC14" s="124" t="s">
        <v>84</v>
      </c>
      <c r="AD14" s="50"/>
      <c r="AE14" s="126">
        <v>0</v>
      </c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52">
        <v>45140</v>
      </c>
      <c r="B15" s="53"/>
      <c r="C15" s="54"/>
      <c r="D15" s="47"/>
      <c r="E15" s="55"/>
      <c r="F15" s="56"/>
      <c r="G15" s="57">
        <f t="shared" ref="G15" si="15">IF(E15="",0,CONCATENATE(E15,":",F15))</f>
        <v>0</v>
      </c>
      <c r="H15" s="55"/>
      <c r="I15" s="56"/>
      <c r="J15" s="57">
        <f t="shared" ref="J15" si="16">IF(H15="",0,CONCATENATE(H15,":",I15))</f>
        <v>0</v>
      </c>
      <c r="K15" s="91">
        <f t="shared" ref="K15" si="17">J15-G15</f>
        <v>0</v>
      </c>
      <c r="L15" s="55"/>
      <c r="M15" s="56"/>
      <c r="N15" s="57">
        <f t="shared" ref="N15" si="18">IF(L15="",0,CONCATENATE(L15,":",M15))</f>
        <v>0</v>
      </c>
      <c r="O15" s="55"/>
      <c r="P15" s="56"/>
      <c r="Q15" s="57">
        <f t="shared" ref="Q15" si="19">IF(O15="",0,CONCATENATE(O15,":",P15))</f>
        <v>0</v>
      </c>
      <c r="R15" s="91">
        <f t="shared" ref="R15" si="20">Q15-N15</f>
        <v>0</v>
      </c>
      <c r="S15" s="101">
        <f t="shared" ref="S15" si="21">K15+R15</f>
        <v>0</v>
      </c>
      <c r="T15" s="91" t="str">
        <f t="shared" ref="T15" si="22">IF(B15="av",($E$7)*(-1),IF(B15="df",($E$7)*(-1),IF(D15="X","",IF(B15="sd",ROUND(S15-($E$7*(1-$AE$4)),10),IF(S15=0,"",ROUND(S15-$E$7,10))))))</f>
        <v/>
      </c>
      <c r="U15" s="91" t="str">
        <f t="shared" ref="U15" si="23">IF(T15&gt;0,T15,0)</f>
        <v/>
      </c>
      <c r="V15" s="104">
        <f t="shared" ref="V15" si="24">IF(T15&lt;0,T15*(-1),0)</f>
        <v>0</v>
      </c>
      <c r="W15" s="91" t="str">
        <f t="shared" ref="W15" si="25">IF(U15=V15,U15,IF(V15&gt;0,V15,U15))</f>
        <v/>
      </c>
      <c r="X15" s="101" t="str">
        <f t="shared" ref="X15" si="26">IF(D15="X",ROUND(S15-$E$7,10),"")</f>
        <v/>
      </c>
      <c r="Y15" s="91" t="str">
        <f t="shared" ref="Y15" si="27">IF(X15&gt;0,X15,0)</f>
        <v/>
      </c>
      <c r="Z15" s="104">
        <f t="shared" ref="Z15" si="28">IF(X15&lt;0,X15*(-1),0)</f>
        <v>0</v>
      </c>
      <c r="AA15" s="91" t="str">
        <f t="shared" ref="AA15" si="29">IF(Y15=Z15,Y15,IF(Z15&gt;0,Z15,Y15))</f>
        <v/>
      </c>
      <c r="AC15" s="18" t="s">
        <v>85</v>
      </c>
      <c r="AE15" s="126"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52">
        <v>45141</v>
      </c>
      <c r="B16" s="53"/>
      <c r="C16" s="54"/>
      <c r="D16" s="47"/>
      <c r="E16" s="55"/>
      <c r="F16" s="56"/>
      <c r="G16" s="57">
        <f t="shared" ref="G16:G21" si="30">IF(E16="",0,CONCATENATE(E16,":",F16))</f>
        <v>0</v>
      </c>
      <c r="H16" s="55"/>
      <c r="I16" s="56"/>
      <c r="J16" s="57">
        <f t="shared" ref="J16:J21" si="31">IF(H16="",0,CONCATENATE(H16,":",I16))</f>
        <v>0</v>
      </c>
      <c r="K16" s="91">
        <f t="shared" ref="K16:K21" si="32">J16-G16</f>
        <v>0</v>
      </c>
      <c r="L16" s="55"/>
      <c r="M16" s="56"/>
      <c r="N16" s="57">
        <f t="shared" ref="N16:N21" si="33">IF(L16="",0,CONCATENATE(L16,":",M16))</f>
        <v>0</v>
      </c>
      <c r="O16" s="55"/>
      <c r="P16" s="56"/>
      <c r="Q16" s="57">
        <f t="shared" ref="Q16:Q21" si="34">IF(O16="",0,CONCATENATE(O16,":",P16))</f>
        <v>0</v>
      </c>
      <c r="R16" s="91">
        <f t="shared" ref="R16:R21" si="35">Q16-N16</f>
        <v>0</v>
      </c>
      <c r="S16" s="101">
        <f t="shared" ref="S16:S21" si="36">K16+R16</f>
        <v>0</v>
      </c>
      <c r="T16" s="91" t="str">
        <f t="shared" ref="T16:T17" si="37">IF(B16="av",($E$7)*(-1),IF(B16="df",($E$7)*(-1),IF(D16="X","",IF(B16="sd",ROUND(S16-($E$7*(1-$AE$4)),10),IF(S16=0,"",ROUND(S16-$E$7,10))))))</f>
        <v/>
      </c>
      <c r="U16" s="91" t="str">
        <f t="shared" ref="U16:U21" si="38">IF(T16&gt;0,T16,0)</f>
        <v/>
      </c>
      <c r="V16" s="104">
        <f t="shared" ref="V16:V21" si="39">IF(T16&lt;0,T16*(-1),0)</f>
        <v>0</v>
      </c>
      <c r="W16" s="91" t="str">
        <f t="shared" ref="W16:W17" si="40">IF(U16=V16,U16,IF(V16&gt;0,V16,U16))</f>
        <v/>
      </c>
      <c r="X16" s="101" t="str">
        <f t="shared" ref="X16:X17" si="41">IF(D16="X",ROUND(S16-$E$7,10),"")</f>
        <v/>
      </c>
      <c r="Y16" s="91" t="str">
        <f t="shared" ref="Y16:Y21" si="42">IF(X16&gt;0,X16,0)</f>
        <v/>
      </c>
      <c r="Z16" s="104">
        <f t="shared" ref="Z16:Z21" si="43">IF(X16&lt;0,X16*(-1),0)</f>
        <v>0</v>
      </c>
      <c r="AA16" s="91" t="str">
        <f t="shared" ref="AA16:AA17" si="44">IF(Y16=Z16,Y16,IF(Z16&gt;0,Z16,Y16))</f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52">
        <v>45142</v>
      </c>
      <c r="B17" s="53"/>
      <c r="C17" s="54"/>
      <c r="D17" s="47"/>
      <c r="E17" s="55"/>
      <c r="F17" s="56"/>
      <c r="G17" s="57">
        <f t="shared" si="30"/>
        <v>0</v>
      </c>
      <c r="H17" s="55"/>
      <c r="I17" s="56"/>
      <c r="J17" s="57">
        <f t="shared" si="31"/>
        <v>0</v>
      </c>
      <c r="K17" s="91">
        <f t="shared" si="32"/>
        <v>0</v>
      </c>
      <c r="L17" s="55"/>
      <c r="M17" s="56"/>
      <c r="N17" s="57">
        <f t="shared" si="33"/>
        <v>0</v>
      </c>
      <c r="O17" s="55"/>
      <c r="P17" s="56"/>
      <c r="Q17" s="57">
        <f t="shared" si="34"/>
        <v>0</v>
      </c>
      <c r="R17" s="91">
        <f t="shared" si="35"/>
        <v>0</v>
      </c>
      <c r="S17" s="101">
        <f t="shared" si="36"/>
        <v>0</v>
      </c>
      <c r="T17" s="91" t="str">
        <f t="shared" si="37"/>
        <v/>
      </c>
      <c r="U17" s="91" t="str">
        <f t="shared" si="38"/>
        <v/>
      </c>
      <c r="V17" s="104">
        <f t="shared" si="39"/>
        <v>0</v>
      </c>
      <c r="W17" s="91" t="str">
        <f t="shared" si="40"/>
        <v/>
      </c>
      <c r="X17" s="101" t="str">
        <f t="shared" si="41"/>
        <v/>
      </c>
      <c r="Y17" s="91" t="str">
        <f t="shared" si="42"/>
        <v/>
      </c>
      <c r="Z17" s="104">
        <f t="shared" si="43"/>
        <v>0</v>
      </c>
      <c r="AA17" s="91" t="str">
        <f t="shared" si="44"/>
        <v/>
      </c>
      <c r="AC17" s="50" t="s">
        <v>11</v>
      </c>
      <c r="AD17" s="108">
        <f>AE15+AD16-AE14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45">
        <v>45143</v>
      </c>
      <c r="B18" s="46"/>
      <c r="C18" s="47"/>
      <c r="D18" s="47"/>
      <c r="E18" s="48"/>
      <c r="F18" s="49"/>
      <c r="G18" s="57">
        <f t="shared" ref="G18" si="45">IF(E18="",0,CONCATENATE(E18,":",F18))</f>
        <v>0</v>
      </c>
      <c r="H18" s="48"/>
      <c r="I18" s="49"/>
      <c r="J18" s="57">
        <f t="shared" ref="J18" si="46">IF(H18="",0,CONCATENATE(H18,":",I18))</f>
        <v>0</v>
      </c>
      <c r="K18" s="95">
        <f t="shared" ref="K18" si="47">J18-G18</f>
        <v>0</v>
      </c>
      <c r="L18" s="48"/>
      <c r="M18" s="49"/>
      <c r="N18" s="57">
        <f t="shared" ref="N18" si="48">IF(L18="",0,CONCATENATE(L18,":",M18))</f>
        <v>0</v>
      </c>
      <c r="O18" s="48"/>
      <c r="P18" s="49"/>
      <c r="Q18" s="57">
        <f t="shared" ref="Q18" si="49">IF(O18="",0,CONCATENATE(O18,":",P18))</f>
        <v>0</v>
      </c>
      <c r="R18" s="95">
        <f t="shared" ref="R18" si="50">Q18-N18</f>
        <v>0</v>
      </c>
      <c r="S18" s="102">
        <f t="shared" ref="S18" si="51">K18+R18</f>
        <v>0</v>
      </c>
      <c r="T18" s="95" t="str">
        <f t="shared" ref="T18:T19" si="52">IF($D18="X","",IF($S18=0,"",ROUND($S18,10)))</f>
        <v/>
      </c>
      <c r="U18" s="95" t="str">
        <f t="shared" ref="U18" si="53">IF(T18&gt;0,T18,0)</f>
        <v/>
      </c>
      <c r="V18" s="103">
        <f t="shared" ref="V18" si="54">IF(T18&lt;0,T18*(-1),0)</f>
        <v>0</v>
      </c>
      <c r="W18" s="95" t="str">
        <f t="shared" ref="W18:W19" si="55">IF($D18="X","",IF($S18=0,"",ROUND($S18,10)))</f>
        <v/>
      </c>
      <c r="X18" s="95" t="str">
        <f t="shared" ref="X18:X19" si="56">IF($D18="X",ROUND($S18,10),"")</f>
        <v/>
      </c>
      <c r="Y18" s="95" t="str">
        <f t="shared" ref="Y18" si="57">IF(X18&gt;0,X18,0)</f>
        <v/>
      </c>
      <c r="Z18" s="95">
        <f t="shared" ref="Z18" si="58">IF(X18&lt;0,X18*(-1),0)</f>
        <v>0</v>
      </c>
      <c r="AA18" s="95" t="str">
        <f t="shared" ref="AA18:AA19" si="59">IF($D18="X",ROUND($S18,10),"")</f>
        <v/>
      </c>
      <c r="AF18" s="12"/>
      <c r="AG18" s="12"/>
      <c r="AH18" s="12"/>
      <c r="AI18" s="12"/>
      <c r="AJ18" s="12"/>
      <c r="AK18" s="12"/>
      <c r="AL18" s="5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13" customFormat="1" ht="14.25" customHeight="1" x14ac:dyDescent="0.5">
      <c r="A19" s="45">
        <v>45144</v>
      </c>
      <c r="B19" s="46"/>
      <c r="C19" s="47"/>
      <c r="D19" s="47"/>
      <c r="E19" s="48"/>
      <c r="F19" s="49"/>
      <c r="G19" s="57">
        <f t="shared" si="30"/>
        <v>0</v>
      </c>
      <c r="H19" s="48"/>
      <c r="I19" s="49"/>
      <c r="J19" s="57">
        <f t="shared" si="31"/>
        <v>0</v>
      </c>
      <c r="K19" s="95">
        <f t="shared" si="32"/>
        <v>0</v>
      </c>
      <c r="L19" s="48"/>
      <c r="M19" s="49"/>
      <c r="N19" s="57">
        <f t="shared" si="33"/>
        <v>0</v>
      </c>
      <c r="O19" s="48"/>
      <c r="P19" s="49"/>
      <c r="Q19" s="57">
        <f t="shared" si="34"/>
        <v>0</v>
      </c>
      <c r="R19" s="95">
        <f t="shared" si="35"/>
        <v>0</v>
      </c>
      <c r="S19" s="102">
        <f t="shared" si="36"/>
        <v>0</v>
      </c>
      <c r="T19" s="95" t="str">
        <f t="shared" si="52"/>
        <v/>
      </c>
      <c r="U19" s="95" t="str">
        <f t="shared" si="38"/>
        <v/>
      </c>
      <c r="V19" s="103">
        <f t="shared" si="39"/>
        <v>0</v>
      </c>
      <c r="W19" s="95" t="str">
        <f t="shared" si="55"/>
        <v/>
      </c>
      <c r="X19" s="95" t="str">
        <f t="shared" si="56"/>
        <v/>
      </c>
      <c r="Y19" s="95" t="str">
        <f t="shared" si="42"/>
        <v/>
      </c>
      <c r="Z19" s="95">
        <f t="shared" si="43"/>
        <v>0</v>
      </c>
      <c r="AA19" s="95" t="str">
        <f t="shared" si="59"/>
        <v/>
      </c>
      <c r="AC19" s="109" t="s">
        <v>50</v>
      </c>
      <c r="AD19" s="109"/>
      <c r="AE19" s="110"/>
      <c r="AF19" s="12"/>
      <c r="AG19" s="12"/>
      <c r="AH19" s="12"/>
      <c r="AI19" s="12"/>
      <c r="AJ19" s="12"/>
      <c r="AK19" s="12"/>
      <c r="AL19" s="5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13" customFormat="1" ht="14.25" customHeight="1" x14ac:dyDescent="0.5">
      <c r="A20" s="52">
        <v>45145</v>
      </c>
      <c r="B20" s="53"/>
      <c r="C20" s="54"/>
      <c r="D20" s="47"/>
      <c r="E20" s="55"/>
      <c r="F20" s="56"/>
      <c r="G20" s="57">
        <f t="shared" si="30"/>
        <v>0</v>
      </c>
      <c r="H20" s="55"/>
      <c r="I20" s="56"/>
      <c r="J20" s="57">
        <f t="shared" si="31"/>
        <v>0</v>
      </c>
      <c r="K20" s="91">
        <f t="shared" si="32"/>
        <v>0</v>
      </c>
      <c r="L20" s="55"/>
      <c r="M20" s="56"/>
      <c r="N20" s="57">
        <f t="shared" si="33"/>
        <v>0</v>
      </c>
      <c r="O20" s="55"/>
      <c r="P20" s="56"/>
      <c r="Q20" s="57">
        <f t="shared" si="34"/>
        <v>0</v>
      </c>
      <c r="R20" s="91">
        <f t="shared" si="35"/>
        <v>0</v>
      </c>
      <c r="S20" s="101">
        <f t="shared" si="36"/>
        <v>0</v>
      </c>
      <c r="T20" s="91" t="str">
        <f t="shared" ref="T20" si="60">IF(B20="av",($E$7)*(-1),IF(B20="df",($E$7)*(-1),IF(D20="X","",IF(B20="sd",ROUND(S20-($E$7*(1-$AE$4)),10),IF(S20=0,"",ROUND(S20-$E$7,10))))))</f>
        <v/>
      </c>
      <c r="U20" s="91" t="str">
        <f t="shared" si="38"/>
        <v/>
      </c>
      <c r="V20" s="104">
        <f t="shared" si="39"/>
        <v>0</v>
      </c>
      <c r="W20" s="91" t="str">
        <f t="shared" ref="W20" si="61">IF(U20=V20,U20,IF(V20&gt;0,V20,U20))</f>
        <v/>
      </c>
      <c r="X20" s="101" t="str">
        <f t="shared" ref="X20" si="62">IF(D20="X",ROUND(S20-$E$7,10),"")</f>
        <v/>
      </c>
      <c r="Y20" s="91" t="str">
        <f t="shared" si="42"/>
        <v/>
      </c>
      <c r="Z20" s="104">
        <f t="shared" si="43"/>
        <v>0</v>
      </c>
      <c r="AA20" s="91" t="str">
        <f t="shared" ref="AA20" si="63">IF(Y20=Z20,Y20,IF(Z20&gt;0,Z20,Y20))</f>
        <v/>
      </c>
      <c r="AC20" s="109" t="s">
        <v>49</v>
      </c>
      <c r="AD20" s="109"/>
      <c r="AE20" s="110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52">
        <v>45146</v>
      </c>
      <c r="B21" s="53"/>
      <c r="C21" s="54"/>
      <c r="D21" s="47"/>
      <c r="E21" s="55"/>
      <c r="F21" s="56"/>
      <c r="G21" s="57">
        <f t="shared" si="30"/>
        <v>0</v>
      </c>
      <c r="H21" s="55"/>
      <c r="I21" s="56"/>
      <c r="J21" s="57">
        <f t="shared" si="31"/>
        <v>0</v>
      </c>
      <c r="K21" s="91">
        <f t="shared" si="32"/>
        <v>0</v>
      </c>
      <c r="L21" s="55"/>
      <c r="M21" s="56"/>
      <c r="N21" s="57">
        <f t="shared" si="33"/>
        <v>0</v>
      </c>
      <c r="O21" s="55"/>
      <c r="P21" s="56"/>
      <c r="Q21" s="57">
        <f t="shared" si="34"/>
        <v>0</v>
      </c>
      <c r="R21" s="91">
        <f t="shared" si="35"/>
        <v>0</v>
      </c>
      <c r="S21" s="101">
        <f t="shared" si="36"/>
        <v>0</v>
      </c>
      <c r="T21" s="91" t="str">
        <f t="shared" ref="T21" si="64">IF(B21="av",($E$7)*(-1),IF(B21="df",($E$7)*(-1),IF(D21="X","",IF(B21="sd",ROUND(S21-($E$7*(1-$AE$4)),10),IF(S21=0,"",ROUND(S21-$E$7,10))))))</f>
        <v/>
      </c>
      <c r="U21" s="91" t="str">
        <f t="shared" si="38"/>
        <v/>
      </c>
      <c r="V21" s="104">
        <f t="shared" si="39"/>
        <v>0</v>
      </c>
      <c r="W21" s="91" t="str">
        <f t="shared" ref="W21" si="65">IF(U21=V21,U21,IF(V21&gt;0,V21,U21))</f>
        <v/>
      </c>
      <c r="X21" s="101" t="str">
        <f t="shared" ref="X21" si="66">IF(D21="X",ROUND(S21-$E$7,10),"")</f>
        <v/>
      </c>
      <c r="Y21" s="91" t="str">
        <f t="shared" si="42"/>
        <v/>
      </c>
      <c r="Z21" s="104">
        <f t="shared" si="43"/>
        <v>0</v>
      </c>
      <c r="AA21" s="91" t="str">
        <f t="shared" ref="AA21" si="67">IF(Y21=Z21,Y21,IF(Z21&gt;0,Z21,Y21))</f>
        <v/>
      </c>
      <c r="AC21" s="13"/>
      <c r="AD21" s="13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52">
        <v>45147</v>
      </c>
      <c r="B22" s="53"/>
      <c r="C22" s="54"/>
      <c r="D22" s="47"/>
      <c r="E22" s="55"/>
      <c r="F22" s="56"/>
      <c r="G22" s="57">
        <f t="shared" ref="G22" si="68">IF(E22="",0,CONCATENATE(E22,":",F22))</f>
        <v>0</v>
      </c>
      <c r="H22" s="55"/>
      <c r="I22" s="56"/>
      <c r="J22" s="57">
        <f t="shared" ref="J22" si="69">IF(H22="",0,CONCATENATE(H22,":",I22))</f>
        <v>0</v>
      </c>
      <c r="K22" s="91">
        <f t="shared" ref="K22" si="70">J22-G22</f>
        <v>0</v>
      </c>
      <c r="L22" s="55"/>
      <c r="M22" s="56"/>
      <c r="N22" s="57">
        <f t="shared" ref="N22" si="71">IF(L22="",0,CONCATENATE(L22,":",M22))</f>
        <v>0</v>
      </c>
      <c r="O22" s="55"/>
      <c r="P22" s="56"/>
      <c r="Q22" s="57">
        <f t="shared" ref="Q22" si="72">IF(O22="",0,CONCATENATE(O22,":",P22))</f>
        <v>0</v>
      </c>
      <c r="R22" s="91">
        <f t="shared" ref="R22" si="73">Q22-N22</f>
        <v>0</v>
      </c>
      <c r="S22" s="101">
        <f t="shared" ref="S22" si="74">K22+R22</f>
        <v>0</v>
      </c>
      <c r="T22" s="91" t="str">
        <f t="shared" ref="T22" si="75">IF(B22="av",($E$7)*(-1),IF(B22="df",($E$7)*(-1),IF(D22="X","",IF(B22="sd",ROUND(S22-($E$7*(1-$AE$4)),10),IF(S22=0,"",ROUND(S22-$E$7,10))))))</f>
        <v/>
      </c>
      <c r="U22" s="91" t="str">
        <f t="shared" ref="U22" si="76">IF(T22&gt;0,T22,0)</f>
        <v/>
      </c>
      <c r="V22" s="104">
        <f t="shared" ref="V22" si="77">IF(T22&lt;0,T22*(-1),0)</f>
        <v>0</v>
      </c>
      <c r="W22" s="91" t="str">
        <f t="shared" ref="W22" si="78">IF(U22=V22,U22,IF(V22&gt;0,V22,U22))</f>
        <v/>
      </c>
      <c r="X22" s="101" t="str">
        <f t="shared" ref="X22" si="79">IF(D22="X",ROUND(S22-$E$7,10),"")</f>
        <v/>
      </c>
      <c r="Y22" s="91" t="str">
        <f t="shared" ref="Y22" si="80">IF(X22&gt;0,X22,0)</f>
        <v/>
      </c>
      <c r="Z22" s="104">
        <f t="shared" ref="Z22" si="81">IF(X22&lt;0,X22*(-1),0)</f>
        <v>0</v>
      </c>
      <c r="AA22" s="91" t="str">
        <f t="shared" ref="AA22" si="82">IF(Y22=Z22,Y22,IF(Z22&gt;0,Z22,Y22))</f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52">
        <v>45148</v>
      </c>
      <c r="B23" s="53"/>
      <c r="C23" s="54"/>
      <c r="D23" s="47"/>
      <c r="E23" s="55"/>
      <c r="F23" s="56"/>
      <c r="G23" s="57">
        <f t="shared" ref="G23:G27" si="83">IF(E23="",0,CONCATENATE(E23,":",F23))</f>
        <v>0</v>
      </c>
      <c r="H23" s="55"/>
      <c r="I23" s="56"/>
      <c r="J23" s="57">
        <f t="shared" ref="J23:J27" si="84">IF(H23="",0,CONCATENATE(H23,":",I23))</f>
        <v>0</v>
      </c>
      <c r="K23" s="91">
        <f t="shared" ref="K23:K27" si="85">J23-G23</f>
        <v>0</v>
      </c>
      <c r="L23" s="55"/>
      <c r="M23" s="56"/>
      <c r="N23" s="57">
        <f t="shared" ref="N23:N27" si="86">IF(L23="",0,CONCATENATE(L23,":",M23))</f>
        <v>0</v>
      </c>
      <c r="O23" s="55"/>
      <c r="P23" s="56"/>
      <c r="Q23" s="57">
        <f t="shared" ref="Q23:Q27" si="87">IF(O23="",0,CONCATENATE(O23,":",P23))</f>
        <v>0</v>
      </c>
      <c r="R23" s="91">
        <f t="shared" ref="R23:R27" si="88">Q23-N23</f>
        <v>0</v>
      </c>
      <c r="S23" s="101">
        <f t="shared" ref="S23:S27" si="89">K23+R23</f>
        <v>0</v>
      </c>
      <c r="T23" s="91" t="str">
        <f t="shared" ref="T23:T24" si="90">IF(B23="av",($E$7)*(-1),IF(B23="df",($E$7)*(-1),IF(D23="X","",IF(B23="sd",ROUND(S23-($E$7*(1-$AE$4)),10),IF(S23=0,"",ROUND(S23-$E$7,10))))))</f>
        <v/>
      </c>
      <c r="U23" s="91" t="str">
        <f t="shared" ref="U23:U27" si="91">IF(T23&gt;0,T23,0)</f>
        <v/>
      </c>
      <c r="V23" s="104">
        <f t="shared" ref="V23:V27" si="92">IF(T23&lt;0,T23*(-1),0)</f>
        <v>0</v>
      </c>
      <c r="W23" s="91" t="str">
        <f t="shared" ref="W23:W24" si="93">IF(U23=V23,U23,IF(V23&gt;0,V23,U23))</f>
        <v/>
      </c>
      <c r="X23" s="101" t="str">
        <f t="shared" ref="X23:X24" si="94">IF(D23="X",ROUND(S23-$E$7,10),"")</f>
        <v/>
      </c>
      <c r="Y23" s="91" t="str">
        <f t="shared" ref="Y23:Y27" si="95">IF(X23&gt;0,X23,0)</f>
        <v/>
      </c>
      <c r="Z23" s="104">
        <f t="shared" ref="Z23:Z27" si="96">IF(X23&lt;0,X23*(-1),0)</f>
        <v>0</v>
      </c>
      <c r="AA23" s="91" t="str">
        <f t="shared" ref="AA23:AA24" si="97">IF(Y23=Z23,Y23,IF(Z23&gt;0,Z23,Y23))</f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52">
        <v>45149</v>
      </c>
      <c r="B24" s="53"/>
      <c r="C24" s="54"/>
      <c r="D24" s="47"/>
      <c r="E24" s="55"/>
      <c r="F24" s="56"/>
      <c r="G24" s="57">
        <f t="shared" si="83"/>
        <v>0</v>
      </c>
      <c r="H24" s="55"/>
      <c r="I24" s="56"/>
      <c r="J24" s="57">
        <f t="shared" si="84"/>
        <v>0</v>
      </c>
      <c r="K24" s="91">
        <f t="shared" si="85"/>
        <v>0</v>
      </c>
      <c r="L24" s="55"/>
      <c r="M24" s="56"/>
      <c r="N24" s="57">
        <f t="shared" si="86"/>
        <v>0</v>
      </c>
      <c r="O24" s="55"/>
      <c r="P24" s="56"/>
      <c r="Q24" s="57">
        <f t="shared" si="87"/>
        <v>0</v>
      </c>
      <c r="R24" s="91">
        <f t="shared" si="88"/>
        <v>0</v>
      </c>
      <c r="S24" s="101">
        <f t="shared" si="89"/>
        <v>0</v>
      </c>
      <c r="T24" s="91" t="str">
        <f t="shared" si="90"/>
        <v/>
      </c>
      <c r="U24" s="91" t="str">
        <f t="shared" si="91"/>
        <v/>
      </c>
      <c r="V24" s="104">
        <f t="shared" si="92"/>
        <v>0</v>
      </c>
      <c r="W24" s="91" t="str">
        <f t="shared" si="93"/>
        <v/>
      </c>
      <c r="X24" s="101" t="str">
        <f t="shared" si="94"/>
        <v/>
      </c>
      <c r="Y24" s="91" t="str">
        <f t="shared" si="95"/>
        <v/>
      </c>
      <c r="Z24" s="104">
        <f t="shared" si="96"/>
        <v>0</v>
      </c>
      <c r="AA24" s="91" t="str">
        <f t="shared" si="97"/>
        <v/>
      </c>
      <c r="AC24" s="65" t="s">
        <v>30</v>
      </c>
      <c r="AD24" s="65"/>
      <c r="AE24" s="51">
        <f>COUNTIF(B$14:B$44,"1/2av")</f>
        <v>0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45">
        <v>45150</v>
      </c>
      <c r="B25" s="46"/>
      <c r="C25" s="47"/>
      <c r="D25" s="47"/>
      <c r="E25" s="48"/>
      <c r="F25" s="49"/>
      <c r="G25" s="57">
        <f t="shared" si="83"/>
        <v>0</v>
      </c>
      <c r="H25" s="48"/>
      <c r="I25" s="49"/>
      <c r="J25" s="57">
        <f t="shared" si="84"/>
        <v>0</v>
      </c>
      <c r="K25" s="95">
        <f t="shared" si="85"/>
        <v>0</v>
      </c>
      <c r="L25" s="48"/>
      <c r="M25" s="49"/>
      <c r="N25" s="57">
        <f t="shared" si="86"/>
        <v>0</v>
      </c>
      <c r="O25" s="48"/>
      <c r="P25" s="49"/>
      <c r="Q25" s="57">
        <f t="shared" si="87"/>
        <v>0</v>
      </c>
      <c r="R25" s="95">
        <f t="shared" si="88"/>
        <v>0</v>
      </c>
      <c r="S25" s="102">
        <f t="shared" si="89"/>
        <v>0</v>
      </c>
      <c r="T25" s="95" t="str">
        <f t="shared" ref="T25:T26" si="98">IF($D25="X","",IF($S25=0,"",ROUND($S25,10)))</f>
        <v/>
      </c>
      <c r="U25" s="95" t="str">
        <f t="shared" si="91"/>
        <v/>
      </c>
      <c r="V25" s="103">
        <f t="shared" si="92"/>
        <v>0</v>
      </c>
      <c r="W25" s="95" t="str">
        <f t="shared" ref="W25:W26" si="99">IF($D25="X","",IF($S25=0,"",ROUND($S25,10)))</f>
        <v/>
      </c>
      <c r="X25" s="95" t="str">
        <f t="shared" ref="X25:X26" si="100">IF($D25="X",ROUND($S25,10),"")</f>
        <v/>
      </c>
      <c r="Y25" s="95" t="str">
        <f t="shared" si="95"/>
        <v/>
      </c>
      <c r="Z25" s="95">
        <f t="shared" si="96"/>
        <v>0</v>
      </c>
      <c r="AA25" s="95" t="str">
        <f t="shared" ref="AA25:AA26" si="101">IF($D25="X",ROUND($S25,10),"")</f>
        <v/>
      </c>
      <c r="AC25" s="66" t="s">
        <v>22</v>
      </c>
      <c r="AD25" s="66"/>
      <c r="AE25" s="51">
        <f>AE23+(AE24*0.5)</f>
        <v>0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45">
        <v>45151</v>
      </c>
      <c r="B26" s="46"/>
      <c r="C26" s="47"/>
      <c r="D26" s="47"/>
      <c r="E26" s="48"/>
      <c r="F26" s="49"/>
      <c r="G26" s="57">
        <f t="shared" si="83"/>
        <v>0</v>
      </c>
      <c r="H26" s="48"/>
      <c r="I26" s="49"/>
      <c r="J26" s="57">
        <f t="shared" si="84"/>
        <v>0</v>
      </c>
      <c r="K26" s="95">
        <f t="shared" si="85"/>
        <v>0</v>
      </c>
      <c r="L26" s="48"/>
      <c r="M26" s="49"/>
      <c r="N26" s="57">
        <f t="shared" si="86"/>
        <v>0</v>
      </c>
      <c r="O26" s="48"/>
      <c r="P26" s="49"/>
      <c r="Q26" s="57">
        <f t="shared" si="87"/>
        <v>0</v>
      </c>
      <c r="R26" s="95">
        <f t="shared" si="88"/>
        <v>0</v>
      </c>
      <c r="S26" s="102">
        <f t="shared" si="89"/>
        <v>0</v>
      </c>
      <c r="T26" s="95" t="str">
        <f t="shared" si="98"/>
        <v/>
      </c>
      <c r="U26" s="95" t="str">
        <f t="shared" si="91"/>
        <v/>
      </c>
      <c r="V26" s="103">
        <f t="shared" si="92"/>
        <v>0</v>
      </c>
      <c r="W26" s="95" t="str">
        <f t="shared" si="99"/>
        <v/>
      </c>
      <c r="X26" s="95" t="str">
        <f t="shared" si="100"/>
        <v/>
      </c>
      <c r="Y26" s="95" t="str">
        <f t="shared" si="95"/>
        <v/>
      </c>
      <c r="Z26" s="95">
        <f t="shared" si="96"/>
        <v>0</v>
      </c>
      <c r="AA26" s="95" t="str">
        <f t="shared" si="101"/>
        <v/>
      </c>
      <c r="AE26" s="29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52">
        <v>45152</v>
      </c>
      <c r="B27" s="53"/>
      <c r="C27" s="54"/>
      <c r="D27" s="47"/>
      <c r="E27" s="55"/>
      <c r="F27" s="56"/>
      <c r="G27" s="57">
        <f t="shared" si="83"/>
        <v>0</v>
      </c>
      <c r="H27" s="55"/>
      <c r="I27" s="56"/>
      <c r="J27" s="57">
        <f t="shared" si="84"/>
        <v>0</v>
      </c>
      <c r="K27" s="91">
        <f t="shared" si="85"/>
        <v>0</v>
      </c>
      <c r="L27" s="55"/>
      <c r="M27" s="56"/>
      <c r="N27" s="57">
        <f t="shared" si="86"/>
        <v>0</v>
      </c>
      <c r="O27" s="55"/>
      <c r="P27" s="56"/>
      <c r="Q27" s="57">
        <f t="shared" si="87"/>
        <v>0</v>
      </c>
      <c r="R27" s="91">
        <f t="shared" si="88"/>
        <v>0</v>
      </c>
      <c r="S27" s="101">
        <f t="shared" si="89"/>
        <v>0</v>
      </c>
      <c r="T27" s="91" t="str">
        <f t="shared" ref="T27" si="102">IF(B27="av",($E$7)*(-1),IF(B27="df",($E$7)*(-1),IF(D27="X","",IF(B27="sd",ROUND(S27-($E$7*(1-$AE$4)),10),IF(S27=0,"",ROUND(S27-$E$7,10))))))</f>
        <v/>
      </c>
      <c r="U27" s="91" t="str">
        <f t="shared" si="91"/>
        <v/>
      </c>
      <c r="V27" s="104">
        <f t="shared" si="92"/>
        <v>0</v>
      </c>
      <c r="W27" s="91" t="str">
        <f t="shared" ref="W27" si="103">IF(U27=V27,U27,IF(V27&gt;0,V27,U27))</f>
        <v/>
      </c>
      <c r="X27" s="101" t="str">
        <f t="shared" ref="X27" si="104">IF(D27="X",ROUND(S27-$E$7,10),"")</f>
        <v/>
      </c>
      <c r="Y27" s="91" t="str">
        <f t="shared" si="95"/>
        <v/>
      </c>
      <c r="Z27" s="104">
        <f t="shared" si="96"/>
        <v>0</v>
      </c>
      <c r="AA27" s="91" t="str">
        <f t="shared" ref="AA27" si="105">IF(Y27=Z27,Y27,IF(Z27&gt;0,Z27,Y27))</f>
        <v/>
      </c>
      <c r="AC27" s="43" t="s">
        <v>21</v>
      </c>
      <c r="AD27" s="43"/>
      <c r="AE27" s="4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13" customFormat="1" ht="14.25" customHeight="1" x14ac:dyDescent="0.5">
      <c r="A28" s="52">
        <v>45153</v>
      </c>
      <c r="B28" s="53"/>
      <c r="C28" s="54"/>
      <c r="D28" s="47"/>
      <c r="E28" s="55"/>
      <c r="F28" s="56"/>
      <c r="G28" s="57">
        <f t="shared" ref="G28" si="106">IF(E28="",0,CONCATENATE(E28,":",F28))</f>
        <v>0</v>
      </c>
      <c r="H28" s="55"/>
      <c r="I28" s="56"/>
      <c r="J28" s="57">
        <f t="shared" ref="J28" si="107">IF(H28="",0,CONCATENATE(H28,":",I28))</f>
        <v>0</v>
      </c>
      <c r="K28" s="91">
        <f t="shared" ref="K28" si="108">J28-G28</f>
        <v>0</v>
      </c>
      <c r="L28" s="55"/>
      <c r="M28" s="56"/>
      <c r="N28" s="57">
        <f t="shared" ref="N28" si="109">IF(L28="",0,CONCATENATE(L28,":",M28))</f>
        <v>0</v>
      </c>
      <c r="O28" s="55"/>
      <c r="P28" s="56"/>
      <c r="Q28" s="57">
        <f t="shared" ref="Q28" si="110">IF(O28="",0,CONCATENATE(O28,":",P28))</f>
        <v>0</v>
      </c>
      <c r="R28" s="91">
        <f t="shared" ref="R28" si="111">Q28-N28</f>
        <v>0</v>
      </c>
      <c r="S28" s="101">
        <f t="shared" ref="S28" si="112">K28+R28</f>
        <v>0</v>
      </c>
      <c r="T28" s="91" t="str">
        <f t="shared" ref="T28" si="113">IF(B28="av",($E$7)*(-1),IF(B28="df",($E$7)*(-1),IF(D28="X","",IF(B28="sd",ROUND(S28-($E$7*(1-$AE$4)),10),IF(S28=0,"",ROUND(S28-$E$7,10))))))</f>
        <v/>
      </c>
      <c r="U28" s="91" t="str">
        <f t="shared" ref="U28" si="114">IF(T28&gt;0,T28,0)</f>
        <v/>
      </c>
      <c r="V28" s="104">
        <f t="shared" ref="V28" si="115">IF(T28&lt;0,T28*(-1),0)</f>
        <v>0</v>
      </c>
      <c r="W28" s="91" t="str">
        <f t="shared" ref="W28" si="116">IF(U28=V28,U28,IF(V28&gt;0,V28,U28))</f>
        <v/>
      </c>
      <c r="X28" s="101" t="str">
        <f t="shared" ref="X28" si="117">IF(D28="X",ROUND(S28-$E$7,10),"")</f>
        <v/>
      </c>
      <c r="Y28" s="91" t="str">
        <f t="shared" ref="Y28" si="118">IF(X28&gt;0,X28,0)</f>
        <v/>
      </c>
      <c r="Z28" s="104">
        <f t="shared" ref="Z28" si="119">IF(X28&lt;0,X28*(-1),0)</f>
        <v>0</v>
      </c>
      <c r="AA28" s="91" t="str">
        <f t="shared" ref="AA28" si="120">IF(Y28=Z28,Y28,IF(Z28&gt;0,Z28,Y28))</f>
        <v/>
      </c>
      <c r="AC28" s="50" t="s">
        <v>23</v>
      </c>
      <c r="AD28" s="108">
        <f>Y$45-Z$45</f>
        <v>0</v>
      </c>
      <c r="AE28" s="104">
        <f>IF(AD28=0,0,IF(AD28&lt;0,AD28*(-1),AD28))</f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13" customFormat="1" ht="14.25" customHeight="1" x14ac:dyDescent="0.5">
      <c r="A29" s="52">
        <v>45154</v>
      </c>
      <c r="B29" s="53"/>
      <c r="C29" s="54"/>
      <c r="D29" s="47"/>
      <c r="E29" s="55"/>
      <c r="F29" s="56"/>
      <c r="G29" s="57">
        <f t="shared" ref="G29" si="121">IF(E29="",0,CONCATENATE(E29,":",F29))</f>
        <v>0</v>
      </c>
      <c r="H29" s="55"/>
      <c r="I29" s="56"/>
      <c r="J29" s="57">
        <f t="shared" ref="J29" si="122">IF(H29="",0,CONCATENATE(H29,":",I29))</f>
        <v>0</v>
      </c>
      <c r="K29" s="91">
        <f t="shared" ref="K29" si="123">J29-G29</f>
        <v>0</v>
      </c>
      <c r="L29" s="55"/>
      <c r="M29" s="56"/>
      <c r="N29" s="57">
        <f t="shared" ref="N29" si="124">IF(L29="",0,CONCATENATE(L29,":",M29))</f>
        <v>0</v>
      </c>
      <c r="O29" s="55"/>
      <c r="P29" s="56"/>
      <c r="Q29" s="57">
        <f t="shared" ref="Q29" si="125">IF(O29="",0,CONCATENATE(O29,":",P29))</f>
        <v>0</v>
      </c>
      <c r="R29" s="91">
        <f t="shared" ref="R29" si="126">Q29-N29</f>
        <v>0</v>
      </c>
      <c r="S29" s="101">
        <f t="shared" ref="S29" si="127">K29+R29</f>
        <v>0</v>
      </c>
      <c r="T29" s="91" t="str">
        <f t="shared" ref="T29" si="128">IF(B29="av",($E$7)*(-1),IF(B29="df",($E$7)*(-1),IF(D29="X","",IF(B29="sd",ROUND(S29-($E$7*(1-$AE$4)),10),IF(S29=0,"",ROUND(S29-$E$7,10))))))</f>
        <v/>
      </c>
      <c r="U29" s="91" t="str">
        <f t="shared" ref="U29:U44" si="129">IF(T29&gt;0,T29,0)</f>
        <v/>
      </c>
      <c r="V29" s="104">
        <f t="shared" ref="V29" si="130">IF(T29&lt;0,T29*(-1),0)</f>
        <v>0</v>
      </c>
      <c r="W29" s="91" t="str">
        <f t="shared" ref="W29" si="131">IF(U29=V29,U29,IF(V29&gt;0,V29,U29))</f>
        <v/>
      </c>
      <c r="X29" s="101" t="str">
        <f t="shared" ref="X29" si="132">IF(D29="X",ROUND(S29-$E$7,10),"")</f>
        <v/>
      </c>
      <c r="Y29" s="91" t="str">
        <f t="shared" ref="Y29:Y44" si="133">IF(X29&gt;0,X29,0)</f>
        <v/>
      </c>
      <c r="Z29" s="104">
        <f t="shared" ref="Z29" si="134">IF(X29&lt;0,X29*(-1),0)</f>
        <v>0</v>
      </c>
      <c r="AA29" s="91" t="str">
        <f t="shared" ref="AA29" si="135">IF(Y29=Z29,Y29,IF(Z29&gt;0,Z29,Y29))</f>
        <v/>
      </c>
      <c r="AC29" s="50" t="s">
        <v>12</v>
      </c>
      <c r="AD29" s="108">
        <f>AD28</f>
        <v>0</v>
      </c>
      <c r="AE29" s="104">
        <f>IF(AD29=0,0,IF(AD29&lt;0,AD29*(-1),AD29))</f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52">
        <v>45155</v>
      </c>
      <c r="B30" s="53"/>
      <c r="C30" s="54"/>
      <c r="D30" s="47"/>
      <c r="E30" s="55"/>
      <c r="F30" s="56"/>
      <c r="G30" s="57">
        <f t="shared" ref="G30:G43" si="136">IF(E30="",0,CONCATENATE(E30,":",F30))</f>
        <v>0</v>
      </c>
      <c r="H30" s="55"/>
      <c r="I30" s="56"/>
      <c r="J30" s="57">
        <f t="shared" ref="J30:J43" si="137">IF(H30="",0,CONCATENATE(H30,":",I30))</f>
        <v>0</v>
      </c>
      <c r="K30" s="91">
        <f t="shared" ref="K30:K43" si="138">J30-G30</f>
        <v>0</v>
      </c>
      <c r="L30" s="55"/>
      <c r="M30" s="56"/>
      <c r="N30" s="57">
        <f t="shared" ref="N30:N43" si="139">IF(L30="",0,CONCATENATE(L30,":",M30))</f>
        <v>0</v>
      </c>
      <c r="O30" s="55"/>
      <c r="P30" s="56"/>
      <c r="Q30" s="57">
        <f t="shared" ref="Q30:Q43" si="140">IF(O30="",0,CONCATENATE(O30,":",P30))</f>
        <v>0</v>
      </c>
      <c r="R30" s="91">
        <f t="shared" ref="R30:R43" si="141">Q30-N30</f>
        <v>0</v>
      </c>
      <c r="S30" s="101">
        <f t="shared" ref="S30:S43" si="142">K30+R30</f>
        <v>0</v>
      </c>
      <c r="T30" s="91" t="str">
        <f t="shared" ref="T30:T31" si="143">IF(B30="av",($E$7)*(-1),IF(B30="df",($E$7)*(-1),IF(D30="X","",IF(B30="sd",ROUND(S30-($E$7*(1-$AE$4)),10),IF(S30=0,"",ROUND(S30-$E$7,10))))))</f>
        <v/>
      </c>
      <c r="U30" s="91" t="str">
        <f t="shared" ref="U30:U43" si="144">IF(T30&gt;0,T30,0)</f>
        <v/>
      </c>
      <c r="V30" s="104">
        <f t="shared" ref="V30:V43" si="145">IF(T30&lt;0,T30*(-1),0)</f>
        <v>0</v>
      </c>
      <c r="W30" s="91" t="str">
        <f t="shared" ref="W30:W31" si="146">IF(U30=V30,U30,IF(V30&gt;0,V30,U30))</f>
        <v/>
      </c>
      <c r="X30" s="101" t="str">
        <f t="shared" ref="X30:X31" si="147">IF(D30="X",ROUND(S30-$E$7,10),"")</f>
        <v/>
      </c>
      <c r="Y30" s="91" t="str">
        <f t="shared" ref="Y30:Y43" si="148">IF(X30&gt;0,X30,0)</f>
        <v/>
      </c>
      <c r="Z30" s="104">
        <f t="shared" ref="Z30:Z43" si="149">IF(X30&lt;0,X30*(-1),0)</f>
        <v>0</v>
      </c>
      <c r="AA30" s="91" t="str">
        <f t="shared" ref="AA30:AA31" si="150">IF(Y30=Z30,Y30,IF(Z30&gt;0,Z30,Y30))</f>
        <v/>
      </c>
      <c r="AC30" s="67" t="s">
        <v>31</v>
      </c>
      <c r="AD30" s="67"/>
      <c r="AE30" s="51">
        <f>COUNTIF(B$14:B$44,"ao")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52">
        <v>45156</v>
      </c>
      <c r="B31" s="53"/>
      <c r="C31" s="54"/>
      <c r="D31" s="47"/>
      <c r="E31" s="55"/>
      <c r="F31" s="56"/>
      <c r="G31" s="57">
        <f t="shared" si="136"/>
        <v>0</v>
      </c>
      <c r="H31" s="55"/>
      <c r="I31" s="56"/>
      <c r="J31" s="57">
        <f t="shared" si="137"/>
        <v>0</v>
      </c>
      <c r="K31" s="91">
        <f t="shared" si="138"/>
        <v>0</v>
      </c>
      <c r="L31" s="55"/>
      <c r="M31" s="56"/>
      <c r="N31" s="57">
        <f t="shared" si="139"/>
        <v>0</v>
      </c>
      <c r="O31" s="55"/>
      <c r="P31" s="56"/>
      <c r="Q31" s="57">
        <f t="shared" si="140"/>
        <v>0</v>
      </c>
      <c r="R31" s="91">
        <f t="shared" si="141"/>
        <v>0</v>
      </c>
      <c r="S31" s="101">
        <f t="shared" si="142"/>
        <v>0</v>
      </c>
      <c r="T31" s="91" t="str">
        <f t="shared" si="143"/>
        <v/>
      </c>
      <c r="U31" s="91" t="str">
        <f t="shared" si="144"/>
        <v/>
      </c>
      <c r="V31" s="104">
        <f t="shared" si="145"/>
        <v>0</v>
      </c>
      <c r="W31" s="91" t="str">
        <f t="shared" si="146"/>
        <v/>
      </c>
      <c r="X31" s="101" t="str">
        <f t="shared" si="147"/>
        <v/>
      </c>
      <c r="Y31" s="91" t="str">
        <f t="shared" si="148"/>
        <v/>
      </c>
      <c r="Z31" s="104">
        <f t="shared" si="149"/>
        <v>0</v>
      </c>
      <c r="AA31" s="91" t="str">
        <f t="shared" si="150"/>
        <v/>
      </c>
      <c r="AE31" s="29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45">
        <v>45157</v>
      </c>
      <c r="B32" s="46"/>
      <c r="C32" s="47"/>
      <c r="D32" s="47"/>
      <c r="E32" s="48"/>
      <c r="F32" s="49"/>
      <c r="G32" s="57">
        <f t="shared" si="136"/>
        <v>0</v>
      </c>
      <c r="H32" s="48"/>
      <c r="I32" s="49"/>
      <c r="J32" s="57">
        <f t="shared" si="137"/>
        <v>0</v>
      </c>
      <c r="K32" s="95">
        <f t="shared" si="138"/>
        <v>0</v>
      </c>
      <c r="L32" s="48"/>
      <c r="M32" s="49"/>
      <c r="N32" s="57">
        <f t="shared" si="139"/>
        <v>0</v>
      </c>
      <c r="O32" s="48"/>
      <c r="P32" s="49"/>
      <c r="Q32" s="57">
        <f t="shared" si="140"/>
        <v>0</v>
      </c>
      <c r="R32" s="95">
        <f t="shared" si="141"/>
        <v>0</v>
      </c>
      <c r="S32" s="102">
        <f t="shared" si="142"/>
        <v>0</v>
      </c>
      <c r="T32" s="95" t="str">
        <f t="shared" ref="T32:T33" si="151">IF($D32="X","",IF($S32=0,"",ROUND($S32,10)))</f>
        <v/>
      </c>
      <c r="U32" s="95" t="str">
        <f t="shared" si="144"/>
        <v/>
      </c>
      <c r="V32" s="103">
        <f t="shared" si="145"/>
        <v>0</v>
      </c>
      <c r="W32" s="95" t="str">
        <f t="shared" ref="W32:W33" si="152">IF($D32="X","",IF($S32=0,"",ROUND($S32,10)))</f>
        <v/>
      </c>
      <c r="X32" s="95" t="str">
        <f t="shared" ref="X32:X33" si="153">IF($D32="X",ROUND($S32,10),"")</f>
        <v/>
      </c>
      <c r="Y32" s="95" t="str">
        <f t="shared" si="148"/>
        <v/>
      </c>
      <c r="Z32" s="95">
        <f t="shared" si="149"/>
        <v>0</v>
      </c>
      <c r="AA32" s="95" t="str">
        <f t="shared" ref="AA32:AA33" si="154">IF($D32="X",ROUND($S32,10),"")</f>
        <v/>
      </c>
      <c r="AC32" s="43" t="s">
        <v>15</v>
      </c>
      <c r="AD32" s="43"/>
      <c r="AE32" s="6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45">
        <v>45158</v>
      </c>
      <c r="B33" s="46"/>
      <c r="C33" s="47"/>
      <c r="D33" s="47"/>
      <c r="E33" s="48"/>
      <c r="F33" s="49"/>
      <c r="G33" s="57">
        <f t="shared" si="136"/>
        <v>0</v>
      </c>
      <c r="H33" s="48"/>
      <c r="I33" s="49"/>
      <c r="J33" s="57">
        <f t="shared" si="137"/>
        <v>0</v>
      </c>
      <c r="K33" s="95">
        <f t="shared" si="138"/>
        <v>0</v>
      </c>
      <c r="L33" s="48"/>
      <c r="M33" s="49"/>
      <c r="N33" s="57">
        <f t="shared" si="139"/>
        <v>0</v>
      </c>
      <c r="O33" s="48"/>
      <c r="P33" s="49"/>
      <c r="Q33" s="57">
        <f t="shared" si="140"/>
        <v>0</v>
      </c>
      <c r="R33" s="95">
        <f t="shared" si="141"/>
        <v>0</v>
      </c>
      <c r="S33" s="102">
        <f t="shared" si="142"/>
        <v>0</v>
      </c>
      <c r="T33" s="95" t="str">
        <f t="shared" si="151"/>
        <v/>
      </c>
      <c r="U33" s="95" t="str">
        <f t="shared" si="144"/>
        <v/>
      </c>
      <c r="V33" s="103">
        <f t="shared" si="145"/>
        <v>0</v>
      </c>
      <c r="W33" s="95" t="str">
        <f t="shared" si="152"/>
        <v/>
      </c>
      <c r="X33" s="95" t="str">
        <f t="shared" si="153"/>
        <v/>
      </c>
      <c r="Y33" s="95" t="str">
        <f t="shared" si="148"/>
        <v/>
      </c>
      <c r="Z33" s="95">
        <f t="shared" si="149"/>
        <v>0</v>
      </c>
      <c r="AA33" s="95" t="str">
        <f t="shared" si="154"/>
        <v/>
      </c>
      <c r="AC33" s="67" t="s">
        <v>32</v>
      </c>
      <c r="AD33" s="67"/>
      <c r="AE33" s="68">
        <f>IF($AE$5-COUNTIF(B$14:B$44,"f")&gt;-1,$AE$5-COUNTIF(B$14:B$44,"f"),0)</f>
        <v>10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52">
        <v>45159</v>
      </c>
      <c r="B34" s="53"/>
      <c r="C34" s="54"/>
      <c r="D34" s="47"/>
      <c r="E34" s="55"/>
      <c r="F34" s="56"/>
      <c r="G34" s="57">
        <f t="shared" si="136"/>
        <v>0</v>
      </c>
      <c r="H34" s="55"/>
      <c r="I34" s="56"/>
      <c r="J34" s="57">
        <f t="shared" si="137"/>
        <v>0</v>
      </c>
      <c r="K34" s="91">
        <f t="shared" si="138"/>
        <v>0</v>
      </c>
      <c r="L34" s="55"/>
      <c r="M34" s="56"/>
      <c r="N34" s="57">
        <f t="shared" si="139"/>
        <v>0</v>
      </c>
      <c r="O34" s="55"/>
      <c r="P34" s="56"/>
      <c r="Q34" s="57">
        <f t="shared" si="140"/>
        <v>0</v>
      </c>
      <c r="R34" s="91">
        <f t="shared" si="141"/>
        <v>0</v>
      </c>
      <c r="S34" s="101">
        <f t="shared" si="142"/>
        <v>0</v>
      </c>
      <c r="T34" s="91" t="str">
        <f t="shared" ref="T34:T38" si="155">IF(B34="av",($E$7)*(-1),IF(B34="df",($E$7)*(-1),IF(D34="X","",IF(B34="sd",ROUND(S34-($E$7*(1-$AE$4)),10),IF(S34=0,"",ROUND(S34-$E$7,10))))))</f>
        <v/>
      </c>
      <c r="U34" s="91" t="str">
        <f t="shared" si="144"/>
        <v/>
      </c>
      <c r="V34" s="104">
        <f t="shared" si="145"/>
        <v>0</v>
      </c>
      <c r="W34" s="91" t="str">
        <f t="shared" ref="W34:W38" si="156">IF(U34=V34,U34,IF(V34&gt;0,V34,U34))</f>
        <v/>
      </c>
      <c r="X34" s="101" t="str">
        <f t="shared" ref="X34:X38" si="157">IF(D34="X",ROUND(S34-$E$7,10),"")</f>
        <v/>
      </c>
      <c r="Y34" s="91" t="str">
        <f t="shared" si="148"/>
        <v/>
      </c>
      <c r="Z34" s="104">
        <f t="shared" si="149"/>
        <v>0</v>
      </c>
      <c r="AA34" s="91" t="str">
        <f t="shared" ref="AA34:AA38" si="158">IF(Y34=Z34,Y34,IF(Z34&gt;0,Z34,Y34))</f>
        <v/>
      </c>
      <c r="AC34" s="69" t="s">
        <v>28</v>
      </c>
      <c r="AD34" s="69"/>
      <c r="AE34" s="68">
        <f>IF(COUNTIF(B$14:B$44,"f")&gt;$AE$5,COUNTIF(B$14:B$44,"f")-$AE$5,0)</f>
        <v>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13" customFormat="1" ht="14.25" customHeight="1" x14ac:dyDescent="0.5">
      <c r="A35" s="52">
        <v>45160</v>
      </c>
      <c r="B35" s="53"/>
      <c r="C35" s="54"/>
      <c r="D35" s="47"/>
      <c r="E35" s="55"/>
      <c r="F35" s="56"/>
      <c r="G35" s="57">
        <f t="shared" si="136"/>
        <v>0</v>
      </c>
      <c r="H35" s="55"/>
      <c r="I35" s="56"/>
      <c r="J35" s="57">
        <f t="shared" si="137"/>
        <v>0</v>
      </c>
      <c r="K35" s="91">
        <f t="shared" si="138"/>
        <v>0</v>
      </c>
      <c r="L35" s="55"/>
      <c r="M35" s="56"/>
      <c r="N35" s="57">
        <f t="shared" si="139"/>
        <v>0</v>
      </c>
      <c r="O35" s="55"/>
      <c r="P35" s="56"/>
      <c r="Q35" s="57">
        <f t="shared" si="140"/>
        <v>0</v>
      </c>
      <c r="R35" s="91">
        <f t="shared" si="141"/>
        <v>0</v>
      </c>
      <c r="S35" s="101">
        <f t="shared" si="142"/>
        <v>0</v>
      </c>
      <c r="T35" s="91" t="str">
        <f t="shared" si="155"/>
        <v/>
      </c>
      <c r="U35" s="91" t="str">
        <f t="shared" si="144"/>
        <v/>
      </c>
      <c r="V35" s="104">
        <f t="shared" si="145"/>
        <v>0</v>
      </c>
      <c r="W35" s="91" t="str">
        <f t="shared" si="156"/>
        <v/>
      </c>
      <c r="X35" s="101" t="str">
        <f t="shared" si="157"/>
        <v/>
      </c>
      <c r="Y35" s="91" t="str">
        <f t="shared" si="148"/>
        <v/>
      </c>
      <c r="Z35" s="104">
        <f t="shared" si="149"/>
        <v>0</v>
      </c>
      <c r="AA35" s="91" t="str">
        <f t="shared" si="158"/>
        <v/>
      </c>
      <c r="AC35" s="67" t="s">
        <v>52</v>
      </c>
      <c r="AD35" s="67"/>
      <c r="AE35" s="68">
        <f>IF($AE$6-COUNTIF(B$14:B$44,"s")&gt;-1,$AE$6-COUNTIF(B$14:B$44,"s"),0)</f>
        <v>0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s="13" customFormat="1" ht="14.25" customHeight="1" x14ac:dyDescent="0.5">
      <c r="A36" s="52">
        <v>45161</v>
      </c>
      <c r="B36" s="53"/>
      <c r="C36" s="54"/>
      <c r="D36" s="47"/>
      <c r="E36" s="55"/>
      <c r="F36" s="56"/>
      <c r="G36" s="57">
        <f t="shared" si="136"/>
        <v>0</v>
      </c>
      <c r="H36" s="55"/>
      <c r="I36" s="56"/>
      <c r="J36" s="57">
        <f t="shared" si="137"/>
        <v>0</v>
      </c>
      <c r="K36" s="91">
        <f t="shared" si="138"/>
        <v>0</v>
      </c>
      <c r="L36" s="55"/>
      <c r="M36" s="56"/>
      <c r="N36" s="57">
        <f t="shared" si="139"/>
        <v>0</v>
      </c>
      <c r="O36" s="55"/>
      <c r="P36" s="56"/>
      <c r="Q36" s="57">
        <f t="shared" si="140"/>
        <v>0</v>
      </c>
      <c r="R36" s="91">
        <f t="shared" si="141"/>
        <v>0</v>
      </c>
      <c r="S36" s="101">
        <f t="shared" si="142"/>
        <v>0</v>
      </c>
      <c r="T36" s="91" t="str">
        <f t="shared" si="155"/>
        <v/>
      </c>
      <c r="U36" s="91" t="str">
        <f t="shared" si="144"/>
        <v/>
      </c>
      <c r="V36" s="104">
        <f t="shared" si="145"/>
        <v>0</v>
      </c>
      <c r="W36" s="91" t="str">
        <f t="shared" si="156"/>
        <v/>
      </c>
      <c r="X36" s="101" t="str">
        <f t="shared" si="157"/>
        <v/>
      </c>
      <c r="Y36" s="91" t="str">
        <f t="shared" si="148"/>
        <v/>
      </c>
      <c r="Z36" s="104">
        <f t="shared" si="149"/>
        <v>0</v>
      </c>
      <c r="AA36" s="91" t="str">
        <f t="shared" si="158"/>
        <v/>
      </c>
      <c r="AC36" s="67" t="s">
        <v>33</v>
      </c>
      <c r="AD36" s="67"/>
      <c r="AE36" s="51">
        <f>COUNTIF(B$14:B$44,"vp")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52">
        <v>45162</v>
      </c>
      <c r="B37" s="53"/>
      <c r="C37" s="54"/>
      <c r="D37" s="47"/>
      <c r="E37" s="55"/>
      <c r="F37" s="56"/>
      <c r="G37" s="57">
        <f t="shared" si="136"/>
        <v>0</v>
      </c>
      <c r="H37" s="55"/>
      <c r="I37" s="56"/>
      <c r="J37" s="57">
        <f t="shared" si="137"/>
        <v>0</v>
      </c>
      <c r="K37" s="91">
        <f t="shared" si="138"/>
        <v>0</v>
      </c>
      <c r="L37" s="55"/>
      <c r="M37" s="56"/>
      <c r="N37" s="57">
        <f t="shared" si="139"/>
        <v>0</v>
      </c>
      <c r="O37" s="55"/>
      <c r="P37" s="56"/>
      <c r="Q37" s="57">
        <f t="shared" si="140"/>
        <v>0</v>
      </c>
      <c r="R37" s="91">
        <f t="shared" si="141"/>
        <v>0</v>
      </c>
      <c r="S37" s="101">
        <f t="shared" si="142"/>
        <v>0</v>
      </c>
      <c r="T37" s="91" t="str">
        <f t="shared" si="155"/>
        <v/>
      </c>
      <c r="U37" s="91" t="str">
        <f t="shared" si="144"/>
        <v/>
      </c>
      <c r="V37" s="104">
        <f t="shared" si="145"/>
        <v>0</v>
      </c>
      <c r="W37" s="91" t="str">
        <f t="shared" si="156"/>
        <v/>
      </c>
      <c r="X37" s="101" t="str">
        <f t="shared" si="157"/>
        <v/>
      </c>
      <c r="Y37" s="91" t="str">
        <f t="shared" si="148"/>
        <v/>
      </c>
      <c r="Z37" s="104">
        <f t="shared" si="149"/>
        <v>0</v>
      </c>
      <c r="AA37" s="91" t="str">
        <f t="shared" si="158"/>
        <v/>
      </c>
      <c r="AC37" s="67" t="s">
        <v>34</v>
      </c>
      <c r="AD37" s="67"/>
      <c r="AE37" s="51">
        <f>COUNTIF(B$14:B$44,"sb")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52">
        <v>45163</v>
      </c>
      <c r="B38" s="53"/>
      <c r="C38" s="54"/>
      <c r="D38" s="47"/>
      <c r="E38" s="55"/>
      <c r="F38" s="56"/>
      <c r="G38" s="57">
        <f t="shared" si="136"/>
        <v>0</v>
      </c>
      <c r="H38" s="55"/>
      <c r="I38" s="56"/>
      <c r="J38" s="57">
        <f t="shared" si="137"/>
        <v>0</v>
      </c>
      <c r="K38" s="91">
        <f t="shared" si="138"/>
        <v>0</v>
      </c>
      <c r="L38" s="55"/>
      <c r="M38" s="56"/>
      <c r="N38" s="57">
        <f t="shared" si="139"/>
        <v>0</v>
      </c>
      <c r="O38" s="55"/>
      <c r="P38" s="56"/>
      <c r="Q38" s="57">
        <f t="shared" si="140"/>
        <v>0</v>
      </c>
      <c r="R38" s="91">
        <f t="shared" si="141"/>
        <v>0</v>
      </c>
      <c r="S38" s="101">
        <f t="shared" si="142"/>
        <v>0</v>
      </c>
      <c r="T38" s="91" t="str">
        <f t="shared" si="155"/>
        <v/>
      </c>
      <c r="U38" s="91" t="str">
        <f t="shared" si="144"/>
        <v/>
      </c>
      <c r="V38" s="104">
        <f t="shared" si="145"/>
        <v>0</v>
      </c>
      <c r="W38" s="91" t="str">
        <f t="shared" si="156"/>
        <v/>
      </c>
      <c r="X38" s="101" t="str">
        <f t="shared" si="157"/>
        <v/>
      </c>
      <c r="Y38" s="91" t="str">
        <f t="shared" si="148"/>
        <v/>
      </c>
      <c r="Z38" s="104">
        <f t="shared" si="149"/>
        <v>0</v>
      </c>
      <c r="AA38" s="91" t="str">
        <f t="shared" si="158"/>
        <v/>
      </c>
      <c r="AC38" s="70" t="s">
        <v>35</v>
      </c>
      <c r="AD38" s="70"/>
      <c r="AE38" s="51">
        <f>COUNTIF(B$14:B$44,"sm")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45">
        <v>45164</v>
      </c>
      <c r="B39" s="46"/>
      <c r="C39" s="47"/>
      <c r="D39" s="47"/>
      <c r="E39" s="48"/>
      <c r="F39" s="49"/>
      <c r="G39" s="57">
        <f t="shared" si="136"/>
        <v>0</v>
      </c>
      <c r="H39" s="48"/>
      <c r="I39" s="49"/>
      <c r="J39" s="57">
        <f t="shared" si="137"/>
        <v>0</v>
      </c>
      <c r="K39" s="95">
        <f t="shared" si="138"/>
        <v>0</v>
      </c>
      <c r="L39" s="48"/>
      <c r="M39" s="49"/>
      <c r="N39" s="57">
        <f t="shared" si="139"/>
        <v>0</v>
      </c>
      <c r="O39" s="48"/>
      <c r="P39" s="49"/>
      <c r="Q39" s="57">
        <f t="shared" si="140"/>
        <v>0</v>
      </c>
      <c r="R39" s="95">
        <f t="shared" si="141"/>
        <v>0</v>
      </c>
      <c r="S39" s="102">
        <f t="shared" si="142"/>
        <v>0</v>
      </c>
      <c r="T39" s="95" t="str">
        <f t="shared" ref="T39:T40" si="159">IF($D39="X","",IF($S39=0,"",ROUND($S39,10)))</f>
        <v/>
      </c>
      <c r="U39" s="95" t="str">
        <f t="shared" si="144"/>
        <v/>
      </c>
      <c r="V39" s="103">
        <f t="shared" si="145"/>
        <v>0</v>
      </c>
      <c r="W39" s="95" t="str">
        <f t="shared" ref="W39:W40" si="160">IF($D39="X","",IF($S39=0,"",ROUND($S39,10)))</f>
        <v/>
      </c>
      <c r="X39" s="95" t="str">
        <f t="shared" ref="X39:X40" si="161">IF($D39="X",ROUND($S39,10),"")</f>
        <v/>
      </c>
      <c r="Y39" s="95" t="str">
        <f t="shared" si="148"/>
        <v/>
      </c>
      <c r="Z39" s="95">
        <f t="shared" si="149"/>
        <v>0</v>
      </c>
      <c r="AA39" s="95" t="str">
        <f t="shared" ref="AA39:AA40" si="162">IF($D39="X",ROUND($S39,10),"")</f>
        <v/>
      </c>
      <c r="AC39" s="70" t="s">
        <v>36</v>
      </c>
      <c r="AD39" s="70"/>
      <c r="AE39" s="51">
        <f>COUNTIF(B$14:B$44,"sd")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45">
        <v>45165</v>
      </c>
      <c r="B40" s="46"/>
      <c r="C40" s="47"/>
      <c r="D40" s="47"/>
      <c r="E40" s="48"/>
      <c r="F40" s="49"/>
      <c r="G40" s="57">
        <f t="shared" si="136"/>
        <v>0</v>
      </c>
      <c r="H40" s="48"/>
      <c r="I40" s="49"/>
      <c r="J40" s="57">
        <f t="shared" si="137"/>
        <v>0</v>
      </c>
      <c r="K40" s="95">
        <f t="shared" si="138"/>
        <v>0</v>
      </c>
      <c r="L40" s="48"/>
      <c r="M40" s="49"/>
      <c r="N40" s="57">
        <f t="shared" si="139"/>
        <v>0</v>
      </c>
      <c r="O40" s="48"/>
      <c r="P40" s="49"/>
      <c r="Q40" s="57">
        <f t="shared" si="140"/>
        <v>0</v>
      </c>
      <c r="R40" s="95">
        <f t="shared" si="141"/>
        <v>0</v>
      </c>
      <c r="S40" s="102">
        <f t="shared" si="142"/>
        <v>0</v>
      </c>
      <c r="T40" s="95" t="str">
        <f t="shared" si="159"/>
        <v/>
      </c>
      <c r="U40" s="95" t="str">
        <f t="shared" si="144"/>
        <v/>
      </c>
      <c r="V40" s="103">
        <f t="shared" si="145"/>
        <v>0</v>
      </c>
      <c r="W40" s="95" t="str">
        <f t="shared" si="160"/>
        <v/>
      </c>
      <c r="X40" s="95" t="str">
        <f t="shared" si="161"/>
        <v/>
      </c>
      <c r="Y40" s="95" t="str">
        <f t="shared" si="148"/>
        <v/>
      </c>
      <c r="Z40" s="95">
        <f t="shared" si="149"/>
        <v>0</v>
      </c>
      <c r="AA40" s="95" t="str">
        <f t="shared" si="162"/>
        <v/>
      </c>
      <c r="AC40" s="70" t="s">
        <v>37</v>
      </c>
      <c r="AD40" s="70"/>
      <c r="AE40" s="51">
        <f>COUNTIF(B$14:B$44,"se")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52">
        <v>45166</v>
      </c>
      <c r="B41" s="53"/>
      <c r="C41" s="54"/>
      <c r="D41" s="47"/>
      <c r="E41" s="55"/>
      <c r="F41" s="56"/>
      <c r="G41" s="57">
        <f t="shared" si="136"/>
        <v>0</v>
      </c>
      <c r="H41" s="55"/>
      <c r="I41" s="56"/>
      <c r="J41" s="57">
        <f t="shared" si="137"/>
        <v>0</v>
      </c>
      <c r="K41" s="91">
        <f t="shared" si="138"/>
        <v>0</v>
      </c>
      <c r="L41" s="55"/>
      <c r="M41" s="56"/>
      <c r="N41" s="57">
        <f t="shared" si="139"/>
        <v>0</v>
      </c>
      <c r="O41" s="55"/>
      <c r="P41" s="56"/>
      <c r="Q41" s="57">
        <f t="shared" si="140"/>
        <v>0</v>
      </c>
      <c r="R41" s="91">
        <f t="shared" si="141"/>
        <v>0</v>
      </c>
      <c r="S41" s="101">
        <f t="shared" si="142"/>
        <v>0</v>
      </c>
      <c r="T41" s="91" t="str">
        <f t="shared" ref="T41:T43" si="163">IF(B41="av",($E$7)*(-1),IF(B41="df",($E$7)*(-1),IF(D41="X","",IF(B41="sd",ROUND(S41-($E$7*(1-$AE$4)),10),IF(S41=0,"",ROUND(S41-$E$7,10))))))</f>
        <v/>
      </c>
      <c r="U41" s="91" t="str">
        <f t="shared" si="144"/>
        <v/>
      </c>
      <c r="V41" s="104">
        <f t="shared" si="145"/>
        <v>0</v>
      </c>
      <c r="W41" s="91" t="str">
        <f t="shared" ref="W41:W43" si="164">IF(U41=V41,U41,IF(V41&gt;0,V41,U41))</f>
        <v/>
      </c>
      <c r="X41" s="101" t="str">
        <f t="shared" ref="X41:X43" si="165">IF(D41="X",ROUND(S41-$E$7,10),"")</f>
        <v/>
      </c>
      <c r="Y41" s="91" t="str">
        <f t="shared" si="148"/>
        <v/>
      </c>
      <c r="Z41" s="104">
        <f t="shared" si="149"/>
        <v>0</v>
      </c>
      <c r="AA41" s="91" t="str">
        <f t="shared" ref="AA41:AA43" si="166">IF(Y41=Z41,Y41,IF(Z41&gt;0,Z41,Y41))</f>
        <v/>
      </c>
      <c r="AC41" s="70" t="s">
        <v>38</v>
      </c>
      <c r="AD41" s="70"/>
      <c r="AE41" s="51">
        <f>COUNTIF(B$14:B$44,"df")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13" customFormat="1" ht="14.25" customHeight="1" x14ac:dyDescent="0.5">
      <c r="A42" s="52">
        <v>45167</v>
      </c>
      <c r="B42" s="53"/>
      <c r="C42" s="54"/>
      <c r="D42" s="47"/>
      <c r="E42" s="55"/>
      <c r="F42" s="56"/>
      <c r="G42" s="57">
        <f t="shared" si="136"/>
        <v>0</v>
      </c>
      <c r="H42" s="55"/>
      <c r="I42" s="56"/>
      <c r="J42" s="57">
        <f t="shared" si="137"/>
        <v>0</v>
      </c>
      <c r="K42" s="91">
        <f t="shared" si="138"/>
        <v>0</v>
      </c>
      <c r="L42" s="55"/>
      <c r="M42" s="56"/>
      <c r="N42" s="57">
        <f t="shared" si="139"/>
        <v>0</v>
      </c>
      <c r="O42" s="55"/>
      <c r="P42" s="56"/>
      <c r="Q42" s="57">
        <f t="shared" si="140"/>
        <v>0</v>
      </c>
      <c r="R42" s="91">
        <f t="shared" si="141"/>
        <v>0</v>
      </c>
      <c r="S42" s="101">
        <f t="shared" si="142"/>
        <v>0</v>
      </c>
      <c r="T42" s="91" t="str">
        <f t="shared" si="163"/>
        <v/>
      </c>
      <c r="U42" s="91" t="str">
        <f t="shared" si="144"/>
        <v/>
      </c>
      <c r="V42" s="104">
        <f t="shared" si="145"/>
        <v>0</v>
      </c>
      <c r="W42" s="91" t="str">
        <f t="shared" si="164"/>
        <v/>
      </c>
      <c r="X42" s="101" t="str">
        <f t="shared" si="165"/>
        <v/>
      </c>
      <c r="Y42" s="91" t="str">
        <f t="shared" si="148"/>
        <v/>
      </c>
      <c r="Z42" s="104">
        <f t="shared" si="149"/>
        <v>0</v>
      </c>
      <c r="AA42" s="91" t="str">
        <f t="shared" si="166"/>
        <v/>
      </c>
      <c r="AC42" s="71" t="s">
        <v>14</v>
      </c>
      <c r="AD42" s="105"/>
      <c r="AE42" s="7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s="13" customFormat="1" ht="14.25" customHeight="1" x14ac:dyDescent="0.5">
      <c r="A43" s="52">
        <v>45168</v>
      </c>
      <c r="B43" s="53"/>
      <c r="C43" s="54"/>
      <c r="D43" s="47"/>
      <c r="E43" s="55"/>
      <c r="F43" s="56"/>
      <c r="G43" s="57">
        <f t="shared" si="136"/>
        <v>0</v>
      </c>
      <c r="H43" s="55"/>
      <c r="I43" s="56"/>
      <c r="J43" s="57">
        <f t="shared" si="137"/>
        <v>0</v>
      </c>
      <c r="K43" s="91">
        <f t="shared" si="138"/>
        <v>0</v>
      </c>
      <c r="L43" s="55"/>
      <c r="M43" s="56"/>
      <c r="N43" s="57">
        <f t="shared" si="139"/>
        <v>0</v>
      </c>
      <c r="O43" s="55"/>
      <c r="P43" s="56"/>
      <c r="Q43" s="57">
        <f t="shared" si="140"/>
        <v>0</v>
      </c>
      <c r="R43" s="91">
        <f t="shared" si="141"/>
        <v>0</v>
      </c>
      <c r="S43" s="101">
        <f t="shared" si="142"/>
        <v>0</v>
      </c>
      <c r="T43" s="91" t="str">
        <f t="shared" si="163"/>
        <v/>
      </c>
      <c r="U43" s="91" t="str">
        <f t="shared" si="144"/>
        <v/>
      </c>
      <c r="V43" s="104">
        <f t="shared" si="145"/>
        <v>0</v>
      </c>
      <c r="W43" s="91" t="str">
        <f t="shared" si="164"/>
        <v/>
      </c>
      <c r="X43" s="101" t="str">
        <f t="shared" si="165"/>
        <v/>
      </c>
      <c r="Y43" s="91" t="str">
        <f t="shared" si="148"/>
        <v/>
      </c>
      <c r="Z43" s="104">
        <f t="shared" si="149"/>
        <v>0</v>
      </c>
      <c r="AA43" s="91" t="str">
        <f t="shared" si="166"/>
        <v/>
      </c>
      <c r="AC43" s="73" t="s">
        <v>24</v>
      </c>
      <c r="AD43" s="106"/>
      <c r="AE43" s="74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52">
        <v>45169</v>
      </c>
      <c r="B44" s="53"/>
      <c r="C44" s="54"/>
      <c r="D44" s="47"/>
      <c r="E44" s="55"/>
      <c r="F44" s="56"/>
      <c r="G44" s="57">
        <f t="shared" ref="G44" si="167">IF(E44="",0,CONCATENATE(E44,":",F44))</f>
        <v>0</v>
      </c>
      <c r="H44" s="55"/>
      <c r="I44" s="56"/>
      <c r="J44" s="57">
        <f t="shared" ref="J44" si="168">IF(H44="",0,CONCATENATE(H44,":",I44))</f>
        <v>0</v>
      </c>
      <c r="K44" s="91">
        <f t="shared" ref="K44" si="169">J44-G44</f>
        <v>0</v>
      </c>
      <c r="L44" s="55"/>
      <c r="M44" s="56"/>
      <c r="N44" s="57">
        <f t="shared" ref="N44" si="170">IF(L44="",0,CONCATENATE(L44,":",M44))</f>
        <v>0</v>
      </c>
      <c r="O44" s="55"/>
      <c r="P44" s="56"/>
      <c r="Q44" s="57">
        <f t="shared" ref="Q44" si="171">IF(O44="",0,CONCATENATE(O44,":",P44))</f>
        <v>0</v>
      </c>
      <c r="R44" s="91">
        <f t="shared" ref="R44" si="172">Q44-N44</f>
        <v>0</v>
      </c>
      <c r="S44" s="101">
        <f t="shared" ref="S44" si="173">K44+R44</f>
        <v>0</v>
      </c>
      <c r="T44" s="91" t="str">
        <f>IF(B44="av",($E$7)*(-1),IF(B44="df",($E$7)*(-1),IF(D44="X","",IF(B44="sd",ROUND(S44-($E$7*(1-$AE$4)),10),IF(S44=0,"",ROUND(S44-$E$7,10))))))</f>
        <v/>
      </c>
      <c r="U44" s="91" t="str">
        <f t="shared" si="129"/>
        <v/>
      </c>
      <c r="V44" s="104">
        <f t="shared" ref="V44" si="174">IF(T44&lt;0,T44*(-1),0)</f>
        <v>0</v>
      </c>
      <c r="W44" s="91" t="str">
        <f>IF(U44=V44,U44,IF(V44&gt;0,V44,U44))</f>
        <v/>
      </c>
      <c r="X44" s="101" t="str">
        <f>IF(D44="X",ROUND(S44-$E$7,10),"")</f>
        <v/>
      </c>
      <c r="Y44" s="91" t="str">
        <f t="shared" si="133"/>
        <v/>
      </c>
      <c r="Z44" s="104">
        <f t="shared" ref="Z44" si="175">IF(X44&lt;0,X44*(-1),0)</f>
        <v>0</v>
      </c>
      <c r="AA44" s="91" t="str">
        <f>IF(Y44=Z44,Y44,IF(Z44&gt;0,Z44,Y44))</f>
        <v/>
      </c>
      <c r="AC44" s="73" t="s">
        <v>25</v>
      </c>
      <c r="AD44" s="106"/>
      <c r="AE44" s="74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8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AA45 W45">
    <cfRule type="expression" dxfId="370" priority="31" stopIfTrue="1">
      <formula>V$45&gt;U$45</formula>
    </cfRule>
  </conditionalFormatting>
  <conditionalFormatting sqref="AE28:AE29 AE16:AE17">
    <cfRule type="expression" dxfId="369" priority="32" stopIfTrue="1">
      <formula>$AD16&lt;0</formula>
    </cfRule>
  </conditionalFormatting>
  <conditionalFormatting sqref="T45">
    <cfRule type="expression" dxfId="368" priority="35" stopIfTrue="1">
      <formula>$U$45-$V$45&lt;0</formula>
    </cfRule>
  </conditionalFormatting>
  <conditionalFormatting sqref="W44">
    <cfRule type="cellIs" dxfId="367" priority="23" stopIfTrue="1" operator="equal">
      <formula>$U44</formula>
    </cfRule>
    <cfRule type="cellIs" dxfId="366" priority="24" stopIfTrue="1" operator="equal">
      <formula>$V44</formula>
    </cfRule>
  </conditionalFormatting>
  <conditionalFormatting sqref="AA44">
    <cfRule type="cellIs" dxfId="365" priority="21" stopIfTrue="1" operator="equal">
      <formula>$Y44</formula>
    </cfRule>
    <cfRule type="cellIs" dxfId="364" priority="22" stopIfTrue="1" operator="equal">
      <formula>$Z44</formula>
    </cfRule>
  </conditionalFormatting>
  <conditionalFormatting sqref="W14:W17">
    <cfRule type="cellIs" dxfId="363" priority="19" stopIfTrue="1" operator="equal">
      <formula>$U14</formula>
    </cfRule>
    <cfRule type="cellIs" dxfId="362" priority="20" stopIfTrue="1" operator="equal">
      <formula>$V14</formula>
    </cfRule>
  </conditionalFormatting>
  <conditionalFormatting sqref="AA14:AA17">
    <cfRule type="cellIs" dxfId="361" priority="17" stopIfTrue="1" operator="equal">
      <formula>$Y14</formula>
    </cfRule>
    <cfRule type="cellIs" dxfId="360" priority="18" stopIfTrue="1" operator="equal">
      <formula>$Z14</formula>
    </cfRule>
  </conditionalFormatting>
  <conditionalFormatting sqref="W20:W24">
    <cfRule type="cellIs" dxfId="359" priority="15" stopIfTrue="1" operator="equal">
      <formula>$U20</formula>
    </cfRule>
    <cfRule type="cellIs" dxfId="358" priority="16" stopIfTrue="1" operator="equal">
      <formula>$V20</formula>
    </cfRule>
  </conditionalFormatting>
  <conditionalFormatting sqref="AA20:AA24">
    <cfRule type="cellIs" dxfId="357" priority="13" stopIfTrue="1" operator="equal">
      <formula>$Y20</formula>
    </cfRule>
    <cfRule type="cellIs" dxfId="356" priority="14" stopIfTrue="1" operator="equal">
      <formula>$Z20</formula>
    </cfRule>
  </conditionalFormatting>
  <conditionalFormatting sqref="W27:W31">
    <cfRule type="cellIs" dxfId="355" priority="11" stopIfTrue="1" operator="equal">
      <formula>$U27</formula>
    </cfRule>
    <cfRule type="cellIs" dxfId="354" priority="12" stopIfTrue="1" operator="equal">
      <formula>$V27</formula>
    </cfRule>
  </conditionalFormatting>
  <conditionalFormatting sqref="AA27:AA31">
    <cfRule type="cellIs" dxfId="353" priority="9" stopIfTrue="1" operator="equal">
      <formula>$Y27</formula>
    </cfRule>
    <cfRule type="cellIs" dxfId="352" priority="10" stopIfTrue="1" operator="equal">
      <formula>$Z27</formula>
    </cfRule>
  </conditionalFormatting>
  <conditionalFormatting sqref="W34:W38">
    <cfRule type="cellIs" dxfId="351" priority="7" stopIfTrue="1" operator="equal">
      <formula>$U34</formula>
    </cfRule>
    <cfRule type="cellIs" dxfId="350" priority="8" stopIfTrue="1" operator="equal">
      <formula>$V34</formula>
    </cfRule>
  </conditionalFormatting>
  <conditionalFormatting sqref="AA34:AA38">
    <cfRule type="cellIs" dxfId="349" priority="5" stopIfTrue="1" operator="equal">
      <formula>$Y34</formula>
    </cfRule>
    <cfRule type="cellIs" dxfId="348" priority="6" stopIfTrue="1" operator="equal">
      <formula>$Z34</formula>
    </cfRule>
  </conditionalFormatting>
  <conditionalFormatting sqref="W41:W43">
    <cfRule type="cellIs" dxfId="347" priority="3" stopIfTrue="1" operator="equal">
      <formula>$U41</formula>
    </cfRule>
    <cfRule type="cellIs" dxfId="346" priority="4" stopIfTrue="1" operator="equal">
      <formula>$V41</formula>
    </cfRule>
  </conditionalFormatting>
  <conditionalFormatting sqref="AA41:AA43">
    <cfRule type="cellIs" dxfId="345" priority="1" stopIfTrue="1" operator="equal">
      <formula>$Y41</formula>
    </cfRule>
    <cfRule type="cellIs" dxfId="344" priority="2" stopIfTrue="1" operator="equal">
      <formula>$Z41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ignoredErrors>
    <ignoredError sqref="W45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L176"/>
  <sheetViews>
    <sheetView topLeftCell="A6" workbookViewId="0">
      <selection activeCell="A16" sqref="A16:A20"/>
    </sheetView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8.7265625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20.54296875" style="3" hidden="1" customWidth="1"/>
    <col min="31" max="31" width="8.81640625" style="83" bestFit="1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1" s="3"/>
      <c r="AC1" s="8"/>
      <c r="AD1" s="8"/>
      <c r="AE1" s="1" t="s">
        <v>76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2" s="10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1">
      <c r="A3" s="10"/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5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"/>
      <c r="C5" s="128"/>
      <c r="D5" s="128"/>
      <c r="E5" s="129"/>
      <c r="F5" s="138" t="str">
        <f>IF(Aug!F5="","",Aug!F5)</f>
        <v/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C5" s="131" t="s">
        <v>73</v>
      </c>
      <c r="AD5" s="19"/>
      <c r="AE5" s="120">
        <f>IF(Apr!AE5="","",Apr!AE5)</f>
        <v>25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8"/>
      <c r="C6" s="128"/>
      <c r="D6" s="130" t="s">
        <v>0</v>
      </c>
      <c r="E6" s="129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C6" s="131" t="s">
        <v>74</v>
      </c>
      <c r="AE6" s="121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12"/>
      <c r="G7" s="94">
        <v>0.3125</v>
      </c>
      <c r="H7" s="12"/>
      <c r="I7" s="12"/>
      <c r="J7" s="12"/>
      <c r="K7" s="12"/>
      <c r="L7" s="17"/>
      <c r="M7" s="12"/>
      <c r="N7" s="12"/>
      <c r="O7" s="12"/>
      <c r="P7" s="28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12"/>
      <c r="G8" s="94">
        <v>0.3125</v>
      </c>
      <c r="H8" s="12"/>
      <c r="I8" s="12"/>
      <c r="J8" s="12"/>
      <c r="K8" s="12"/>
      <c r="L8" s="17"/>
      <c r="M8" s="12"/>
      <c r="N8" s="12"/>
      <c r="O8" s="12"/>
      <c r="P8" s="28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30"/>
      <c r="G9" s="96">
        <v>0.22916666666666666</v>
      </c>
      <c r="H9" s="30"/>
      <c r="I9" s="30"/>
      <c r="J9" s="15"/>
      <c r="K9" s="31"/>
      <c r="L9" s="32"/>
      <c r="M9" s="15"/>
      <c r="N9" s="15"/>
      <c r="O9" s="15"/>
      <c r="P9" s="16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8"/>
      <c r="G10" s="100">
        <v>0.16666666666666666</v>
      </c>
      <c r="H10" s="98"/>
      <c r="I10" s="98"/>
      <c r="J10" s="12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8"/>
      <c r="G11" s="100">
        <v>8.3333333333333329E-2</v>
      </c>
      <c r="H11" s="98"/>
      <c r="I11" s="98"/>
      <c r="J11" s="12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4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45">
        <v>45413</v>
      </c>
      <c r="B14" s="46"/>
      <c r="C14" s="47" t="s">
        <v>58</v>
      </c>
      <c r="D14" s="47"/>
      <c r="E14" s="48"/>
      <c r="F14" s="49"/>
      <c r="G14" s="91">
        <f t="shared" ref="G14:G44" si="0">IF(E14="",0,CONCATENATE(E14,":",F14))</f>
        <v>0</v>
      </c>
      <c r="H14" s="48"/>
      <c r="I14" s="49"/>
      <c r="J14" s="91">
        <f t="shared" ref="J14:J44" si="1">IF(H14="",0,CONCATENATE(H14,":",I14))</f>
        <v>0</v>
      </c>
      <c r="K14" s="95">
        <f t="shared" ref="K14:K44" si="2">J14-G14</f>
        <v>0</v>
      </c>
      <c r="L14" s="48"/>
      <c r="M14" s="49"/>
      <c r="N14" s="91">
        <f t="shared" ref="N14:N44" si="3">IF(L14="",0,CONCATENATE(L14,":",M14))</f>
        <v>0</v>
      </c>
      <c r="O14" s="48"/>
      <c r="P14" s="49"/>
      <c r="Q14" s="91">
        <f t="shared" ref="Q14:Q44" si="4">IF(O14="",0,CONCATENATE(O14,":",P14))</f>
        <v>0</v>
      </c>
      <c r="R14" s="95">
        <f t="shared" ref="R14:R44" si="5">Q14-N14</f>
        <v>0</v>
      </c>
      <c r="S14" s="95">
        <f t="shared" ref="S14:S44" si="6">K14+R14</f>
        <v>0</v>
      </c>
      <c r="T14" s="95" t="str">
        <f>IF($D14="X","",IF($S14=0,"",ROUND($S14,10)))</f>
        <v/>
      </c>
      <c r="U14" s="95" t="str">
        <f t="shared" ref="U14:U20" si="7">IF(T14&gt;0,T14,0)</f>
        <v/>
      </c>
      <c r="V14" s="103">
        <f t="shared" ref="V14:V20" si="8">IF(T14&lt;0,T14*(-1),0)</f>
        <v>0</v>
      </c>
      <c r="W14" s="95" t="str">
        <f>IF($D14="X","",IF($S14=0,"",ROUND($S14,10)))</f>
        <v/>
      </c>
      <c r="X14" s="95" t="str">
        <f>IF($D14="X",ROUND($S14,10),"")</f>
        <v/>
      </c>
      <c r="Y14" s="95" t="str">
        <f t="shared" ref="Y14:Y20" si="9">IF(X14&gt;0,X14,0)</f>
        <v/>
      </c>
      <c r="Z14" s="95">
        <f t="shared" ref="Z14:Z20" si="10">IF(X14&lt;0,X14*(-1),0)</f>
        <v>0</v>
      </c>
      <c r="AA14" s="95" t="str">
        <f>IF($D14="X",ROUND($S14,10),"")</f>
        <v/>
      </c>
      <c r="AC14" s="50"/>
      <c r="AD14" s="50"/>
      <c r="AE14" s="51"/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52">
        <v>45414</v>
      </c>
      <c r="B15" s="53"/>
      <c r="C15" s="54"/>
      <c r="D15" s="47"/>
      <c r="E15" s="55"/>
      <c r="F15" s="56"/>
      <c r="G15" s="91">
        <f t="shared" ref="G15" si="11">IF(E15="",0,CONCATENATE(E15,":",F15))</f>
        <v>0</v>
      </c>
      <c r="H15" s="55"/>
      <c r="I15" s="56"/>
      <c r="J15" s="91">
        <f t="shared" ref="J15" si="12">IF(H15="",0,CONCATENATE(H15,":",I15))</f>
        <v>0</v>
      </c>
      <c r="K15" s="91">
        <f t="shared" ref="K15" si="13">J15-G15</f>
        <v>0</v>
      </c>
      <c r="L15" s="55"/>
      <c r="M15" s="56"/>
      <c r="N15" s="91">
        <f t="shared" ref="N15" si="14">IF(L15="",0,CONCATENATE(L15,":",M15))</f>
        <v>0</v>
      </c>
      <c r="O15" s="55"/>
      <c r="P15" s="56"/>
      <c r="Q15" s="91">
        <f t="shared" ref="Q15" si="15">IF(O15="",0,CONCATENATE(O15,":",P15))</f>
        <v>0</v>
      </c>
      <c r="R15" s="91">
        <f t="shared" ref="R15" si="16">Q15-N15</f>
        <v>0</v>
      </c>
      <c r="S15" s="101">
        <f t="shared" ref="S15" si="17">K15+R15</f>
        <v>0</v>
      </c>
      <c r="T15" s="91" t="str">
        <f t="shared" ref="T15" si="18">IF(B15="av",($E$7)*(-1),IF(B15="df",($E$7)*(-1),IF(D15="X","",IF(B15="sd",ROUND(S15-($E$7*(1-$AE$4)),10),IF(S15=0,"",ROUND(S15-$E$7,10))))))</f>
        <v/>
      </c>
      <c r="U15" s="91" t="str">
        <f t="shared" ref="U15" si="19">IF(T15&gt;0,T15,0)</f>
        <v/>
      </c>
      <c r="V15" s="104">
        <f t="shared" ref="V15" si="20">IF(T15&lt;0,T15*(-1),0)</f>
        <v>0</v>
      </c>
      <c r="W15" s="91" t="str">
        <f t="shared" ref="W15" si="21">IF(U15=V15,U15,IF(V15&gt;0,V15,U15))</f>
        <v/>
      </c>
      <c r="X15" s="101" t="str">
        <f t="shared" ref="X15" si="22">IF(D15="X",ROUND(S15-$E$7,10),"")</f>
        <v/>
      </c>
      <c r="Y15" s="91" t="str">
        <f t="shared" ref="Y15" si="23">IF(X15&gt;0,X15,0)</f>
        <v/>
      </c>
      <c r="Z15" s="104">
        <f t="shared" ref="Z15" si="24">IF(X15&lt;0,X15*(-1),0)</f>
        <v>0</v>
      </c>
      <c r="AA15" s="91" t="str">
        <f t="shared" ref="AA15" si="25">IF(Y15=Z15,Y15,IF(Z15&gt;0,Z15,Y15))</f>
        <v/>
      </c>
      <c r="AC15" s="50" t="s">
        <v>10</v>
      </c>
      <c r="AD15" s="108">
        <f>Apr!AD17</f>
        <v>0</v>
      </c>
      <c r="AE15" s="104">
        <f>IF(AD15=0,0,IF(AD15&lt;0,AD15*(-1),AD15))</f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52">
        <v>45415</v>
      </c>
      <c r="B16" s="53"/>
      <c r="C16" s="54"/>
      <c r="D16" s="47"/>
      <c r="E16" s="55"/>
      <c r="F16" s="56"/>
      <c r="G16" s="91">
        <f t="shared" si="0"/>
        <v>0</v>
      </c>
      <c r="H16" s="55"/>
      <c r="I16" s="56"/>
      <c r="J16" s="91">
        <f t="shared" si="1"/>
        <v>0</v>
      </c>
      <c r="K16" s="91">
        <f t="shared" si="2"/>
        <v>0</v>
      </c>
      <c r="L16" s="55"/>
      <c r="M16" s="56"/>
      <c r="N16" s="91">
        <f t="shared" si="3"/>
        <v>0</v>
      </c>
      <c r="O16" s="55"/>
      <c r="P16" s="56"/>
      <c r="Q16" s="91">
        <f t="shared" si="4"/>
        <v>0</v>
      </c>
      <c r="R16" s="91">
        <f t="shared" si="5"/>
        <v>0</v>
      </c>
      <c r="S16" s="101">
        <f t="shared" si="6"/>
        <v>0</v>
      </c>
      <c r="T16" s="91" t="str">
        <f t="shared" ref="T16" si="26">IF(B16="av",($E$7)*(-1),IF(B16="df",($E$7)*(-1),IF(D16="X","",IF(B16="sd",ROUND(S16-($E$7*(1-$AE$4)),10),IF(S16=0,"",ROUND(S16-$E$7,10))))))</f>
        <v/>
      </c>
      <c r="U16" s="91" t="str">
        <f t="shared" si="7"/>
        <v/>
      </c>
      <c r="V16" s="104">
        <f t="shared" si="8"/>
        <v>0</v>
      </c>
      <c r="W16" s="91" t="str">
        <f t="shared" ref="W16" si="27">IF(U16=V16,U16,IF(V16&gt;0,V16,U16))</f>
        <v/>
      </c>
      <c r="X16" s="101" t="str">
        <f t="shared" ref="X16" si="28">IF(D16="X",ROUND(S16-$E$7,10),"")</f>
        <v/>
      </c>
      <c r="Y16" s="91" t="str">
        <f t="shared" si="9"/>
        <v/>
      </c>
      <c r="Z16" s="104">
        <f t="shared" si="10"/>
        <v>0</v>
      </c>
      <c r="AA16" s="91" t="str">
        <f t="shared" ref="AA16" si="29">IF(Y16=Z16,Y16,IF(Z16&gt;0,Z16,Y16))</f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45">
        <v>45416</v>
      </c>
      <c r="B17" s="46"/>
      <c r="C17" s="47"/>
      <c r="D17" s="47"/>
      <c r="E17" s="48"/>
      <c r="F17" s="49"/>
      <c r="G17" s="91">
        <f t="shared" si="0"/>
        <v>0</v>
      </c>
      <c r="H17" s="48"/>
      <c r="I17" s="49"/>
      <c r="J17" s="91">
        <f t="shared" si="1"/>
        <v>0</v>
      </c>
      <c r="K17" s="95">
        <f t="shared" si="2"/>
        <v>0</v>
      </c>
      <c r="L17" s="48"/>
      <c r="M17" s="49"/>
      <c r="N17" s="91">
        <f t="shared" si="3"/>
        <v>0</v>
      </c>
      <c r="O17" s="48"/>
      <c r="P17" s="49"/>
      <c r="Q17" s="91">
        <f t="shared" si="4"/>
        <v>0</v>
      </c>
      <c r="R17" s="95">
        <f t="shared" si="5"/>
        <v>0</v>
      </c>
      <c r="S17" s="95">
        <f t="shared" si="6"/>
        <v>0</v>
      </c>
      <c r="T17" s="95" t="str">
        <f t="shared" ref="T17:T18" si="30">IF($D17="X","",IF($S17=0,"",ROUND($S17,10)))</f>
        <v/>
      </c>
      <c r="U17" s="95" t="str">
        <f t="shared" si="7"/>
        <v/>
      </c>
      <c r="V17" s="103">
        <f t="shared" si="8"/>
        <v>0</v>
      </c>
      <c r="W17" s="95" t="str">
        <f t="shared" ref="W17:W18" si="31">IF($D17="X","",IF($S17=0,"",ROUND($S17,10)))</f>
        <v/>
      </c>
      <c r="X17" s="95" t="str">
        <f t="shared" ref="X17:X18" si="32">IF($D17="X",ROUND($S17,10),"")</f>
        <v/>
      </c>
      <c r="Y17" s="95" t="str">
        <f t="shared" si="9"/>
        <v/>
      </c>
      <c r="Z17" s="95">
        <f t="shared" si="10"/>
        <v>0</v>
      </c>
      <c r="AA17" s="95" t="str">
        <f t="shared" ref="AA17:AA18" si="33">IF($D17="X",ROUND($S17,10),"")</f>
        <v/>
      </c>
      <c r="AC17" s="50" t="s">
        <v>11</v>
      </c>
      <c r="AD17" s="108">
        <f>AD15+AD16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45">
        <v>45417</v>
      </c>
      <c r="B18" s="46"/>
      <c r="C18" s="47"/>
      <c r="D18" s="47"/>
      <c r="E18" s="48"/>
      <c r="F18" s="49"/>
      <c r="G18" s="91">
        <f t="shared" si="0"/>
        <v>0</v>
      </c>
      <c r="H18" s="48"/>
      <c r="I18" s="49"/>
      <c r="J18" s="91">
        <f t="shared" si="1"/>
        <v>0</v>
      </c>
      <c r="K18" s="95">
        <f t="shared" si="2"/>
        <v>0</v>
      </c>
      <c r="L18" s="48"/>
      <c r="M18" s="49"/>
      <c r="N18" s="91">
        <f t="shared" si="3"/>
        <v>0</v>
      </c>
      <c r="O18" s="48"/>
      <c r="P18" s="49"/>
      <c r="Q18" s="91">
        <f t="shared" si="4"/>
        <v>0</v>
      </c>
      <c r="R18" s="95">
        <f t="shared" si="5"/>
        <v>0</v>
      </c>
      <c r="S18" s="95">
        <f t="shared" si="6"/>
        <v>0</v>
      </c>
      <c r="T18" s="95" t="str">
        <f t="shared" si="30"/>
        <v/>
      </c>
      <c r="U18" s="95" t="str">
        <f t="shared" si="7"/>
        <v/>
      </c>
      <c r="V18" s="103">
        <f t="shared" si="8"/>
        <v>0</v>
      </c>
      <c r="W18" s="95" t="str">
        <f t="shared" si="31"/>
        <v/>
      </c>
      <c r="X18" s="95" t="str">
        <f t="shared" si="32"/>
        <v/>
      </c>
      <c r="Y18" s="95" t="str">
        <f t="shared" si="9"/>
        <v/>
      </c>
      <c r="Z18" s="95">
        <f t="shared" si="10"/>
        <v>0</v>
      </c>
      <c r="AA18" s="95" t="str">
        <f t="shared" si="33"/>
        <v/>
      </c>
      <c r="AC18" s="20"/>
      <c r="AD18" s="20"/>
      <c r="AE18" s="60"/>
      <c r="AF18" s="12"/>
      <c r="AG18" s="12"/>
      <c r="AH18" s="12"/>
      <c r="AI18" s="12"/>
      <c r="AJ18" s="12"/>
      <c r="AK18" s="12"/>
      <c r="AL18" s="5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13" customFormat="1" ht="14.25" customHeight="1" x14ac:dyDescent="0.5">
      <c r="A19" s="52">
        <v>45418</v>
      </c>
      <c r="B19" s="53"/>
      <c r="C19" s="54"/>
      <c r="D19" s="47"/>
      <c r="E19" s="55"/>
      <c r="F19" s="56"/>
      <c r="G19" s="91">
        <f t="shared" si="0"/>
        <v>0</v>
      </c>
      <c r="H19" s="55"/>
      <c r="I19" s="56"/>
      <c r="J19" s="91">
        <f t="shared" si="1"/>
        <v>0</v>
      </c>
      <c r="K19" s="91">
        <f t="shared" si="2"/>
        <v>0</v>
      </c>
      <c r="L19" s="55"/>
      <c r="M19" s="56"/>
      <c r="N19" s="91">
        <f t="shared" si="3"/>
        <v>0</v>
      </c>
      <c r="O19" s="55"/>
      <c r="P19" s="56"/>
      <c r="Q19" s="91">
        <f t="shared" si="4"/>
        <v>0</v>
      </c>
      <c r="R19" s="91">
        <f t="shared" si="5"/>
        <v>0</v>
      </c>
      <c r="S19" s="101">
        <f t="shared" si="6"/>
        <v>0</v>
      </c>
      <c r="T19" s="91" t="str">
        <f t="shared" ref="T19:T20" si="34">IF(B19="av",($E$7)*(-1),IF(B19="df",($E$7)*(-1),IF(D19="X","",IF(B19="sd",ROUND(S19-($E$7*(1-$AE$4)),10),IF(S19=0,"",ROUND(S19-$E$7,10))))))</f>
        <v/>
      </c>
      <c r="U19" s="91" t="str">
        <f t="shared" si="7"/>
        <v/>
      </c>
      <c r="V19" s="104">
        <f t="shared" si="8"/>
        <v>0</v>
      </c>
      <c r="W19" s="91" t="str">
        <f t="shared" ref="W19:W20" si="35">IF(U19=V19,U19,IF(V19&gt;0,V19,U19))</f>
        <v/>
      </c>
      <c r="X19" s="101" t="str">
        <f t="shared" ref="X19:X20" si="36">IF(D19="X",ROUND(S19-$E$7,10),"")</f>
        <v/>
      </c>
      <c r="Y19" s="91" t="str">
        <f t="shared" si="9"/>
        <v/>
      </c>
      <c r="Z19" s="104">
        <f t="shared" si="10"/>
        <v>0</v>
      </c>
      <c r="AA19" s="91" t="str">
        <f t="shared" ref="AA19:AA20" si="37">IF(Y19=Z19,Y19,IF(Z19&gt;0,Z19,Y19))</f>
        <v/>
      </c>
      <c r="AC19" s="109" t="s">
        <v>50</v>
      </c>
      <c r="AD19" s="109"/>
      <c r="AE19" s="110"/>
      <c r="AF19" s="12"/>
      <c r="AG19" s="12"/>
      <c r="AH19" s="12"/>
      <c r="AI19" s="12"/>
      <c r="AJ19" s="12"/>
      <c r="AK19" s="12"/>
      <c r="AL19" s="5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13" customFormat="1" ht="14.25" customHeight="1" x14ac:dyDescent="0.5">
      <c r="A20" s="52">
        <v>45419</v>
      </c>
      <c r="B20" s="53"/>
      <c r="C20" s="54"/>
      <c r="D20" s="47"/>
      <c r="E20" s="55"/>
      <c r="F20" s="56"/>
      <c r="G20" s="91">
        <f t="shared" si="0"/>
        <v>0</v>
      </c>
      <c r="H20" s="55"/>
      <c r="I20" s="56"/>
      <c r="J20" s="91">
        <f t="shared" si="1"/>
        <v>0</v>
      </c>
      <c r="K20" s="91">
        <f t="shared" si="2"/>
        <v>0</v>
      </c>
      <c r="L20" s="55"/>
      <c r="M20" s="56"/>
      <c r="N20" s="91">
        <f t="shared" si="3"/>
        <v>0</v>
      </c>
      <c r="O20" s="55"/>
      <c r="P20" s="56"/>
      <c r="Q20" s="91">
        <f t="shared" si="4"/>
        <v>0</v>
      </c>
      <c r="R20" s="91">
        <f t="shared" si="5"/>
        <v>0</v>
      </c>
      <c r="S20" s="101">
        <f t="shared" si="6"/>
        <v>0</v>
      </c>
      <c r="T20" s="91" t="str">
        <f t="shared" si="34"/>
        <v/>
      </c>
      <c r="U20" s="91" t="str">
        <f t="shared" si="7"/>
        <v/>
      </c>
      <c r="V20" s="104">
        <f t="shared" si="8"/>
        <v>0</v>
      </c>
      <c r="W20" s="91" t="str">
        <f t="shared" si="35"/>
        <v/>
      </c>
      <c r="X20" s="101" t="str">
        <f t="shared" si="36"/>
        <v/>
      </c>
      <c r="Y20" s="91" t="str">
        <f t="shared" si="9"/>
        <v/>
      </c>
      <c r="Z20" s="104">
        <f t="shared" si="10"/>
        <v>0</v>
      </c>
      <c r="AA20" s="91" t="str">
        <f t="shared" si="37"/>
        <v/>
      </c>
      <c r="AC20" s="109" t="s">
        <v>49</v>
      </c>
      <c r="AD20" s="109"/>
      <c r="AE20" s="110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52">
        <v>45420</v>
      </c>
      <c r="B21" s="53"/>
      <c r="C21" s="54"/>
      <c r="D21" s="47"/>
      <c r="E21" s="55"/>
      <c r="F21" s="56"/>
      <c r="G21" s="91">
        <f t="shared" ref="G21:G22" si="38">IF(E21="",0,CONCATENATE(E21,":",F21))</f>
        <v>0</v>
      </c>
      <c r="H21" s="55"/>
      <c r="I21" s="56"/>
      <c r="J21" s="91">
        <f t="shared" ref="J21:J22" si="39">IF(H21="",0,CONCATENATE(H21,":",I21))</f>
        <v>0</v>
      </c>
      <c r="K21" s="91">
        <f t="shared" ref="K21:K22" si="40">J21-G21</f>
        <v>0</v>
      </c>
      <c r="L21" s="55"/>
      <c r="M21" s="56"/>
      <c r="N21" s="91">
        <f t="shared" ref="N21:N22" si="41">IF(L21="",0,CONCATENATE(L21,":",M21))</f>
        <v>0</v>
      </c>
      <c r="O21" s="55"/>
      <c r="P21" s="56"/>
      <c r="Q21" s="91">
        <f t="shared" ref="Q21:Q22" si="42">IF(O21="",0,CONCATENATE(O21,":",P21))</f>
        <v>0</v>
      </c>
      <c r="R21" s="91">
        <f t="shared" ref="R21:R22" si="43">Q21-N21</f>
        <v>0</v>
      </c>
      <c r="S21" s="101">
        <f t="shared" ref="S21:S22" si="44">K21+R21</f>
        <v>0</v>
      </c>
      <c r="T21" s="91" t="str">
        <f>IF(B21="av",($E$7)*(-1),IF(B21="df",($E$7)*(-1),IF(D21="X","",IF(B21="sd",ROUND(S21-($E$7*(1-$AE$4)),10),IF(S21=0,"",ROUND(S21-$E$7,10))))))</f>
        <v/>
      </c>
      <c r="U21" s="91" t="str">
        <f t="shared" ref="U21:U22" si="45">IF(T21&gt;0,T21,0)</f>
        <v/>
      </c>
      <c r="V21" s="104">
        <f t="shared" ref="V21:V22" si="46">IF(T21&lt;0,T21*(-1),0)</f>
        <v>0</v>
      </c>
      <c r="W21" s="91" t="str">
        <f>IF(U21=V21,U21,IF(V21&gt;0,V21,U21))</f>
        <v/>
      </c>
      <c r="X21" s="101" t="str">
        <f>IF(D21="X",ROUND(S21-$E$7,10),"")</f>
        <v/>
      </c>
      <c r="Y21" s="91" t="str">
        <f t="shared" ref="Y21:Y22" si="47">IF(X21&gt;0,X21,0)</f>
        <v/>
      </c>
      <c r="Z21" s="104">
        <f t="shared" ref="Z21:Z22" si="48">IF(X21&lt;0,X21*(-1),0)</f>
        <v>0</v>
      </c>
      <c r="AA21" s="91" t="str">
        <f>IF(Y21=Z21,Y21,IF(Z21&gt;0,Z21,Y21))</f>
        <v/>
      </c>
      <c r="AC21" s="13"/>
      <c r="AD21" s="13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45">
        <v>45421</v>
      </c>
      <c r="B22" s="46"/>
      <c r="C22" s="47" t="s">
        <v>62</v>
      </c>
      <c r="D22" s="47"/>
      <c r="E22" s="48"/>
      <c r="F22" s="49"/>
      <c r="G22" s="91">
        <f t="shared" si="38"/>
        <v>0</v>
      </c>
      <c r="H22" s="48"/>
      <c r="I22" s="49"/>
      <c r="J22" s="91">
        <f t="shared" si="39"/>
        <v>0</v>
      </c>
      <c r="K22" s="95">
        <f t="shared" si="40"/>
        <v>0</v>
      </c>
      <c r="L22" s="48"/>
      <c r="M22" s="49"/>
      <c r="N22" s="91">
        <f t="shared" si="41"/>
        <v>0</v>
      </c>
      <c r="O22" s="48"/>
      <c r="P22" s="49"/>
      <c r="Q22" s="91">
        <f t="shared" si="42"/>
        <v>0</v>
      </c>
      <c r="R22" s="95">
        <f t="shared" si="43"/>
        <v>0</v>
      </c>
      <c r="S22" s="95">
        <f t="shared" si="44"/>
        <v>0</v>
      </c>
      <c r="T22" s="95" t="str">
        <f>IF($D22="X","",IF($S22=0,"",ROUND($S22,10)))</f>
        <v/>
      </c>
      <c r="U22" s="95" t="str">
        <f t="shared" si="45"/>
        <v/>
      </c>
      <c r="V22" s="103">
        <f t="shared" si="46"/>
        <v>0</v>
      </c>
      <c r="W22" s="95" t="str">
        <f>IF($D22="X","",IF($S22=0,"",ROUND($S22,10)))</f>
        <v/>
      </c>
      <c r="X22" s="95" t="str">
        <f>IF($D22="X",ROUND($S22,10),"")</f>
        <v/>
      </c>
      <c r="Y22" s="95" t="str">
        <f t="shared" si="47"/>
        <v/>
      </c>
      <c r="Z22" s="95">
        <f t="shared" si="48"/>
        <v>0</v>
      </c>
      <c r="AA22" s="95" t="str">
        <f>IF($D22="X",ROUND($S22,10),"")</f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52">
        <v>45422</v>
      </c>
      <c r="B23" s="53"/>
      <c r="C23" s="54"/>
      <c r="D23" s="47"/>
      <c r="E23" s="55"/>
      <c r="F23" s="56"/>
      <c r="G23" s="91">
        <f t="shared" ref="G23:G27" si="49">IF(E23="",0,CONCATENATE(E23,":",F23))</f>
        <v>0</v>
      </c>
      <c r="H23" s="55"/>
      <c r="I23" s="56"/>
      <c r="J23" s="91">
        <f t="shared" ref="J23:J27" si="50">IF(H23="",0,CONCATENATE(H23,":",I23))</f>
        <v>0</v>
      </c>
      <c r="K23" s="91">
        <f t="shared" ref="K23:K27" si="51">J23-G23</f>
        <v>0</v>
      </c>
      <c r="L23" s="55"/>
      <c r="M23" s="56"/>
      <c r="N23" s="91">
        <f t="shared" ref="N23:N27" si="52">IF(L23="",0,CONCATENATE(L23,":",M23))</f>
        <v>0</v>
      </c>
      <c r="O23" s="55"/>
      <c r="P23" s="56"/>
      <c r="Q23" s="91">
        <f t="shared" ref="Q23:Q27" si="53">IF(O23="",0,CONCATENATE(O23,":",P23))</f>
        <v>0</v>
      </c>
      <c r="R23" s="91">
        <f t="shared" ref="R23:R27" si="54">Q23-N23</f>
        <v>0</v>
      </c>
      <c r="S23" s="101">
        <f t="shared" ref="S23:S27" si="55">K23+R23</f>
        <v>0</v>
      </c>
      <c r="T23" s="91" t="str">
        <f>IF(B23="av",($E$7)*(-1),IF(B23="df",($E$7)*(-1),IF(D23="X","",IF(B23="sd",ROUND(S23-($E$7*(1-$AE$4)),10),IF(S23=0,"",ROUND(S23-$E$7,10))))))</f>
        <v/>
      </c>
      <c r="U23" s="91" t="str">
        <f t="shared" ref="U23:U27" si="56">IF(T23&gt;0,T23,0)</f>
        <v/>
      </c>
      <c r="V23" s="104">
        <f t="shared" ref="V23:V27" si="57">IF(T23&lt;0,T23*(-1),0)</f>
        <v>0</v>
      </c>
      <c r="W23" s="91" t="str">
        <f>IF(U23=V23,U23,IF(V23&gt;0,V23,U23))</f>
        <v/>
      </c>
      <c r="X23" s="101" t="str">
        <f>IF(D23="X",ROUND(S23-$E$7,10),"")</f>
        <v/>
      </c>
      <c r="Y23" s="91" t="str">
        <f t="shared" ref="Y23:Y27" si="58">IF(X23&gt;0,X23,0)</f>
        <v/>
      </c>
      <c r="Z23" s="104">
        <f t="shared" ref="Z23:Z27" si="59">IF(X23&lt;0,X23*(-1),0)</f>
        <v>0</v>
      </c>
      <c r="AA23" s="91" t="str">
        <f>IF(Y23=Z23,Y23,IF(Z23&gt;0,Z23,Y23))</f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45">
        <v>45423</v>
      </c>
      <c r="B24" s="46"/>
      <c r="C24" s="47"/>
      <c r="D24" s="47"/>
      <c r="E24" s="48"/>
      <c r="F24" s="49"/>
      <c r="G24" s="91">
        <f t="shared" si="49"/>
        <v>0</v>
      </c>
      <c r="H24" s="48"/>
      <c r="I24" s="49"/>
      <c r="J24" s="91">
        <f t="shared" si="50"/>
        <v>0</v>
      </c>
      <c r="K24" s="95">
        <f t="shared" si="51"/>
        <v>0</v>
      </c>
      <c r="L24" s="48"/>
      <c r="M24" s="49"/>
      <c r="N24" s="91">
        <f t="shared" si="52"/>
        <v>0</v>
      </c>
      <c r="O24" s="48"/>
      <c r="P24" s="49"/>
      <c r="Q24" s="91">
        <f t="shared" si="53"/>
        <v>0</v>
      </c>
      <c r="R24" s="95">
        <f t="shared" si="54"/>
        <v>0</v>
      </c>
      <c r="S24" s="95">
        <f t="shared" si="55"/>
        <v>0</v>
      </c>
      <c r="T24" s="95" t="str">
        <f t="shared" ref="T24:T25" si="60">IF($D24="X","",IF($S24=0,"",ROUND($S24,10)))</f>
        <v/>
      </c>
      <c r="U24" s="95" t="str">
        <f t="shared" si="56"/>
        <v/>
      </c>
      <c r="V24" s="103">
        <f t="shared" si="57"/>
        <v>0</v>
      </c>
      <c r="W24" s="95" t="str">
        <f t="shared" ref="W24:W25" si="61">IF($D24="X","",IF($S24=0,"",ROUND($S24,10)))</f>
        <v/>
      </c>
      <c r="X24" s="95" t="str">
        <f t="shared" ref="X24:X25" si="62">IF($D24="X",ROUND($S24,10),"")</f>
        <v/>
      </c>
      <c r="Y24" s="95" t="str">
        <f t="shared" si="58"/>
        <v/>
      </c>
      <c r="Z24" s="95">
        <f t="shared" si="59"/>
        <v>0</v>
      </c>
      <c r="AA24" s="95" t="str">
        <f t="shared" ref="AA24:AA25" si="63">IF($D24="X",ROUND($S24,10),"")</f>
        <v/>
      </c>
      <c r="AC24" s="65" t="s">
        <v>30</v>
      </c>
      <c r="AD24" s="65"/>
      <c r="AE24" s="51">
        <f>COUNTIF(B$14:B$44,"1/2av")</f>
        <v>0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45">
        <v>45424</v>
      </c>
      <c r="B25" s="46"/>
      <c r="C25" s="47"/>
      <c r="D25" s="47"/>
      <c r="E25" s="48"/>
      <c r="F25" s="49"/>
      <c r="G25" s="91">
        <f t="shared" si="49"/>
        <v>0</v>
      </c>
      <c r="H25" s="48"/>
      <c r="I25" s="49"/>
      <c r="J25" s="91">
        <f t="shared" si="50"/>
        <v>0</v>
      </c>
      <c r="K25" s="95">
        <f t="shared" si="51"/>
        <v>0</v>
      </c>
      <c r="L25" s="48"/>
      <c r="M25" s="49"/>
      <c r="N25" s="91">
        <f t="shared" si="52"/>
        <v>0</v>
      </c>
      <c r="O25" s="48"/>
      <c r="P25" s="49"/>
      <c r="Q25" s="91">
        <f t="shared" si="53"/>
        <v>0</v>
      </c>
      <c r="R25" s="95">
        <f t="shared" si="54"/>
        <v>0</v>
      </c>
      <c r="S25" s="95">
        <f t="shared" si="55"/>
        <v>0</v>
      </c>
      <c r="T25" s="95" t="str">
        <f t="shared" si="60"/>
        <v/>
      </c>
      <c r="U25" s="95" t="str">
        <f t="shared" si="56"/>
        <v/>
      </c>
      <c r="V25" s="103">
        <f t="shared" si="57"/>
        <v>0</v>
      </c>
      <c r="W25" s="95" t="str">
        <f t="shared" si="61"/>
        <v/>
      </c>
      <c r="X25" s="95" t="str">
        <f t="shared" si="62"/>
        <v/>
      </c>
      <c r="Y25" s="95" t="str">
        <f t="shared" si="58"/>
        <v/>
      </c>
      <c r="Z25" s="95">
        <f t="shared" si="59"/>
        <v>0</v>
      </c>
      <c r="AA25" s="95" t="str">
        <f t="shared" si="63"/>
        <v/>
      </c>
      <c r="AC25" s="66" t="s">
        <v>22</v>
      </c>
      <c r="AD25" s="66"/>
      <c r="AE25" s="51">
        <f>AE23+(AE24*0.5)+Apr!AE25</f>
        <v>0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52">
        <v>45425</v>
      </c>
      <c r="B26" s="53"/>
      <c r="C26" s="54"/>
      <c r="D26" s="47"/>
      <c r="E26" s="55"/>
      <c r="F26" s="56"/>
      <c r="G26" s="91">
        <f t="shared" si="49"/>
        <v>0</v>
      </c>
      <c r="H26" s="55"/>
      <c r="I26" s="56"/>
      <c r="J26" s="91">
        <f t="shared" si="50"/>
        <v>0</v>
      </c>
      <c r="K26" s="91">
        <f t="shared" si="51"/>
        <v>0</v>
      </c>
      <c r="L26" s="55"/>
      <c r="M26" s="56"/>
      <c r="N26" s="91">
        <f t="shared" si="52"/>
        <v>0</v>
      </c>
      <c r="O26" s="55"/>
      <c r="P26" s="56"/>
      <c r="Q26" s="91">
        <f t="shared" si="53"/>
        <v>0</v>
      </c>
      <c r="R26" s="91">
        <f t="shared" si="54"/>
        <v>0</v>
      </c>
      <c r="S26" s="101">
        <f t="shared" si="55"/>
        <v>0</v>
      </c>
      <c r="T26" s="91" t="str">
        <f>IF(B26="av",($E$7)*(-1),IF(B26="df",($E$7)*(-1),IF(D26="X","",IF(B26="sd",ROUND(S26-($E$7*(1-$AE$4)),10),IF(S26=0,"",ROUND(S26-$E$7,10))))))</f>
        <v/>
      </c>
      <c r="U26" s="91" t="str">
        <f t="shared" si="56"/>
        <v/>
      </c>
      <c r="V26" s="104">
        <f t="shared" si="57"/>
        <v>0</v>
      </c>
      <c r="W26" s="91" t="str">
        <f>IF(U26=V26,U26,IF(V26&gt;0,V26,U26))</f>
        <v/>
      </c>
      <c r="X26" s="101" t="str">
        <f>IF(D26="X",ROUND(S26-$E$7,10),"")</f>
        <v/>
      </c>
      <c r="Y26" s="91" t="str">
        <f t="shared" si="58"/>
        <v/>
      </c>
      <c r="Z26" s="104">
        <f t="shared" si="59"/>
        <v>0</v>
      </c>
      <c r="AA26" s="91" t="str">
        <f>IF(Y26=Z26,Y26,IF(Z26&gt;0,Z26,Y26))</f>
        <v/>
      </c>
      <c r="AE26" s="29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52">
        <v>45426</v>
      </c>
      <c r="B27" s="53"/>
      <c r="C27" s="54"/>
      <c r="D27" s="47"/>
      <c r="E27" s="55"/>
      <c r="F27" s="56"/>
      <c r="G27" s="91">
        <f t="shared" si="49"/>
        <v>0</v>
      </c>
      <c r="H27" s="55"/>
      <c r="I27" s="56"/>
      <c r="J27" s="91">
        <f t="shared" si="50"/>
        <v>0</v>
      </c>
      <c r="K27" s="91">
        <f t="shared" si="51"/>
        <v>0</v>
      </c>
      <c r="L27" s="55"/>
      <c r="M27" s="56"/>
      <c r="N27" s="91">
        <f t="shared" si="52"/>
        <v>0</v>
      </c>
      <c r="O27" s="55"/>
      <c r="P27" s="56"/>
      <c r="Q27" s="91">
        <f t="shared" si="53"/>
        <v>0</v>
      </c>
      <c r="R27" s="91">
        <f t="shared" si="54"/>
        <v>0</v>
      </c>
      <c r="S27" s="101">
        <f t="shared" si="55"/>
        <v>0</v>
      </c>
      <c r="T27" s="91" t="str">
        <f>IF(B27="av",($E$7)*(-1),IF(B27="df",($E$7)*(-1),IF(D27="X","",IF(B27="sd",ROUND(S27-($E$7*(1-$AE$4)),10),IF(S27=0,"",ROUND(S27-$E$7,10))))))</f>
        <v/>
      </c>
      <c r="U27" s="91" t="str">
        <f t="shared" si="56"/>
        <v/>
      </c>
      <c r="V27" s="104">
        <f t="shared" si="57"/>
        <v>0</v>
      </c>
      <c r="W27" s="91" t="str">
        <f>IF(U27=V27,U27,IF(V27&gt;0,V27,U27))</f>
        <v/>
      </c>
      <c r="X27" s="101" t="str">
        <f>IF(D27="X",ROUND(S27-$E$7,10),"")</f>
        <v/>
      </c>
      <c r="Y27" s="91" t="str">
        <f t="shared" si="58"/>
        <v/>
      </c>
      <c r="Z27" s="104">
        <f t="shared" si="59"/>
        <v>0</v>
      </c>
      <c r="AA27" s="91" t="str">
        <f>IF(Y27=Z27,Y27,IF(Z27&gt;0,Z27,Y27))</f>
        <v/>
      </c>
      <c r="AC27" s="43" t="s">
        <v>21</v>
      </c>
      <c r="AD27" s="43"/>
      <c r="AE27" s="4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13" customFormat="1" ht="14.25" customHeight="1" x14ac:dyDescent="0.5">
      <c r="A28" s="52">
        <v>45427</v>
      </c>
      <c r="B28" s="53"/>
      <c r="C28" s="54"/>
      <c r="D28" s="47"/>
      <c r="E28" s="55"/>
      <c r="F28" s="56"/>
      <c r="G28" s="91">
        <f t="shared" ref="G28" si="64">IF(E28="",0,CONCATENATE(E28,":",F28))</f>
        <v>0</v>
      </c>
      <c r="H28" s="55"/>
      <c r="I28" s="56"/>
      <c r="J28" s="91">
        <f t="shared" ref="J28" si="65">IF(H28="",0,CONCATENATE(H28,":",I28))</f>
        <v>0</v>
      </c>
      <c r="K28" s="91">
        <f t="shared" ref="K28" si="66">J28-G28</f>
        <v>0</v>
      </c>
      <c r="L28" s="55"/>
      <c r="M28" s="56"/>
      <c r="N28" s="91">
        <f t="shared" ref="N28" si="67">IF(L28="",0,CONCATENATE(L28,":",M28))</f>
        <v>0</v>
      </c>
      <c r="O28" s="55"/>
      <c r="P28" s="56"/>
      <c r="Q28" s="91">
        <f t="shared" ref="Q28" si="68">IF(O28="",0,CONCATENATE(O28,":",P28))</f>
        <v>0</v>
      </c>
      <c r="R28" s="91">
        <f t="shared" ref="R28" si="69">Q28-N28</f>
        <v>0</v>
      </c>
      <c r="S28" s="101">
        <f t="shared" ref="S28" si="70">K28+R28</f>
        <v>0</v>
      </c>
      <c r="T28" s="91" t="str">
        <f>IF(B28="av",($E$7)*(-1),IF(B28="df",($E$7)*(-1),IF(D28="X","",IF(B28="sd",ROUND(S28-($E$7*(1-$AE$4)),10),IF(S28=0,"",ROUND(S28-$E$7,10))))))</f>
        <v/>
      </c>
      <c r="U28" s="91" t="str">
        <f t="shared" ref="U28" si="71">IF(T28&gt;0,T28,0)</f>
        <v/>
      </c>
      <c r="V28" s="104">
        <f t="shared" ref="V28" si="72">IF(T28&lt;0,T28*(-1),0)</f>
        <v>0</v>
      </c>
      <c r="W28" s="91" t="str">
        <f>IF(U28=V28,U28,IF(V28&gt;0,V28,U28))</f>
        <v/>
      </c>
      <c r="X28" s="101" t="str">
        <f>IF(D28="X",ROUND(S28-$E$7,10),"")</f>
        <v/>
      </c>
      <c r="Y28" s="91" t="str">
        <f t="shared" ref="Y28" si="73">IF(X28&gt;0,X28,0)</f>
        <v/>
      </c>
      <c r="Z28" s="104">
        <f t="shared" ref="Z28" si="74">IF(X28&lt;0,X28*(-1),0)</f>
        <v>0</v>
      </c>
      <c r="AA28" s="91" t="str">
        <f>IF(Y28=Z28,Y28,IF(Z28&gt;0,Z28,Y28))</f>
        <v/>
      </c>
      <c r="AC28" s="50" t="s">
        <v>23</v>
      </c>
      <c r="AD28" s="108">
        <f>Y$45-Z$45</f>
        <v>0</v>
      </c>
      <c r="AE28" s="104">
        <f>IF(AD28=0,0,IF(AD28&lt;0,AD28*(-1),AD28))</f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13" customFormat="1" ht="14.25" customHeight="1" x14ac:dyDescent="0.5">
      <c r="A29" s="52">
        <v>45428</v>
      </c>
      <c r="B29" s="53"/>
      <c r="C29" s="54"/>
      <c r="D29" s="47"/>
      <c r="E29" s="55"/>
      <c r="F29" s="56"/>
      <c r="G29" s="91">
        <f t="shared" ref="G29" si="75">IF(E29="",0,CONCATENATE(E29,":",F29))</f>
        <v>0</v>
      </c>
      <c r="H29" s="55"/>
      <c r="I29" s="56"/>
      <c r="J29" s="91">
        <f t="shared" ref="J29" si="76">IF(H29="",0,CONCATENATE(H29,":",I29))</f>
        <v>0</v>
      </c>
      <c r="K29" s="91">
        <f t="shared" ref="K29" si="77">J29-G29</f>
        <v>0</v>
      </c>
      <c r="L29" s="55"/>
      <c r="M29" s="56"/>
      <c r="N29" s="91">
        <f t="shared" ref="N29" si="78">IF(L29="",0,CONCATENATE(L29,":",M29))</f>
        <v>0</v>
      </c>
      <c r="O29" s="55"/>
      <c r="P29" s="56"/>
      <c r="Q29" s="91">
        <f t="shared" ref="Q29" si="79">IF(O29="",0,CONCATENATE(O29,":",P29))</f>
        <v>0</v>
      </c>
      <c r="R29" s="91">
        <f t="shared" ref="R29" si="80">Q29-N29</f>
        <v>0</v>
      </c>
      <c r="S29" s="101">
        <f t="shared" ref="S29" si="81">K29+R29</f>
        <v>0</v>
      </c>
      <c r="T29" s="91" t="str">
        <f>IF(B29="av",($E$7)*(-1),IF(B29="df",($E$7)*(-1),IF(D29="X","",IF(B29="sd",ROUND(S29-($E$7*(1-$AE$4)),10),IF(S29=0,"",ROUND(S29-$E$7,10))))))</f>
        <v/>
      </c>
      <c r="U29" s="91" t="str">
        <f t="shared" ref="U29" si="82">IF(T29&gt;0,T29,0)</f>
        <v/>
      </c>
      <c r="V29" s="104">
        <f t="shared" ref="V29" si="83">IF(T29&lt;0,T29*(-1),0)</f>
        <v>0</v>
      </c>
      <c r="W29" s="91" t="str">
        <f>IF(U29=V29,U29,IF(V29&gt;0,V29,U29))</f>
        <v/>
      </c>
      <c r="X29" s="101" t="str">
        <f>IF(D29="X",ROUND(S29-$E$7,10),"")</f>
        <v/>
      </c>
      <c r="Y29" s="91" t="str">
        <f t="shared" ref="Y29" si="84">IF(X29&gt;0,X29,0)</f>
        <v/>
      </c>
      <c r="Z29" s="104">
        <f t="shared" ref="Z29" si="85">IF(X29&lt;0,X29*(-1),0)</f>
        <v>0</v>
      </c>
      <c r="AA29" s="91" t="str">
        <f>IF(Y29=Z29,Y29,IF(Z29&gt;0,Z29,Y29))</f>
        <v/>
      </c>
      <c r="AC29" s="50" t="s">
        <v>12</v>
      </c>
      <c r="AD29" s="108">
        <f>AD28+Apr!AD29</f>
        <v>0</v>
      </c>
      <c r="AE29" s="104">
        <f>IF(AD29=0,0,IF(AD29&lt;0,AD29*(-1),AD29))</f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45">
        <v>45429</v>
      </c>
      <c r="B30" s="46"/>
      <c r="C30" s="47" t="s">
        <v>61</v>
      </c>
      <c r="D30" s="47"/>
      <c r="E30" s="48"/>
      <c r="F30" s="49"/>
      <c r="G30" s="91">
        <f t="shared" si="0"/>
        <v>0</v>
      </c>
      <c r="H30" s="48"/>
      <c r="I30" s="49"/>
      <c r="J30" s="91">
        <f t="shared" si="1"/>
        <v>0</v>
      </c>
      <c r="K30" s="95">
        <f t="shared" si="2"/>
        <v>0</v>
      </c>
      <c r="L30" s="48"/>
      <c r="M30" s="49"/>
      <c r="N30" s="91">
        <f t="shared" si="3"/>
        <v>0</v>
      </c>
      <c r="O30" s="48"/>
      <c r="P30" s="49"/>
      <c r="Q30" s="91">
        <f t="shared" si="4"/>
        <v>0</v>
      </c>
      <c r="R30" s="95">
        <f t="shared" si="5"/>
        <v>0</v>
      </c>
      <c r="S30" s="95">
        <f t="shared" si="6"/>
        <v>0</v>
      </c>
      <c r="T30" s="95" t="str">
        <f>IF($D30="X","",IF($S30=0,"",ROUND($S30,10)))</f>
        <v/>
      </c>
      <c r="U30" s="95" t="str">
        <f t="shared" ref="U30:U33" si="86">IF(T30&gt;0,T30,0)</f>
        <v/>
      </c>
      <c r="V30" s="103">
        <f t="shared" ref="V30:V33" si="87">IF(T30&lt;0,T30*(-1),0)</f>
        <v>0</v>
      </c>
      <c r="W30" s="95" t="str">
        <f>IF($D30="X","",IF($S30=0,"",ROUND($S30,10)))</f>
        <v/>
      </c>
      <c r="X30" s="95" t="str">
        <f>IF($D30="X",ROUND($S30,10),"")</f>
        <v/>
      </c>
      <c r="Y30" s="95" t="str">
        <f t="shared" ref="Y30:Y33" si="88">IF(X30&gt;0,X30,0)</f>
        <v/>
      </c>
      <c r="Z30" s="95">
        <f t="shared" ref="Z30:Z33" si="89">IF(X30&lt;0,X30*(-1),0)</f>
        <v>0</v>
      </c>
      <c r="AA30" s="95" t="str">
        <f>IF($D30="X",ROUND($S30,10),"")</f>
        <v/>
      </c>
      <c r="AC30" s="67" t="s">
        <v>31</v>
      </c>
      <c r="AD30" s="67"/>
      <c r="AE30" s="51">
        <f>COUNTIF(B$14:B$44,"ao")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45">
        <v>45430</v>
      </c>
      <c r="B31" s="46"/>
      <c r="C31" s="47" t="s">
        <v>67</v>
      </c>
      <c r="D31" s="47"/>
      <c r="E31" s="48"/>
      <c r="F31" s="49"/>
      <c r="G31" s="91">
        <f>IF(E31="",0,CONCATENATE(E31,":",F31))</f>
        <v>0</v>
      </c>
      <c r="H31" s="48"/>
      <c r="I31" s="49"/>
      <c r="J31" s="91">
        <f>IF(H31="",0,CONCATENATE(H31,":",I31))</f>
        <v>0</v>
      </c>
      <c r="K31" s="95">
        <f>J31-G31</f>
        <v>0</v>
      </c>
      <c r="L31" s="48"/>
      <c r="M31" s="49"/>
      <c r="N31" s="91">
        <f>IF(L31="",0,CONCATENATE(L31,":",M31))</f>
        <v>0</v>
      </c>
      <c r="O31" s="48"/>
      <c r="P31" s="49"/>
      <c r="Q31" s="91">
        <f>IF(O31="",0,CONCATENATE(O31,":",P31))</f>
        <v>0</v>
      </c>
      <c r="R31" s="95">
        <f>Q31-N31</f>
        <v>0</v>
      </c>
      <c r="S31" s="95">
        <f>K31+R31</f>
        <v>0</v>
      </c>
      <c r="T31" s="95" t="str">
        <f>IF($D31="X","",IF($S31=0,"",ROUND($S31,10)))</f>
        <v/>
      </c>
      <c r="U31" s="95" t="str">
        <f t="shared" si="86"/>
        <v/>
      </c>
      <c r="V31" s="103">
        <f t="shared" si="87"/>
        <v>0</v>
      </c>
      <c r="W31" s="95" t="str">
        <f>IF($D31="X","",IF($S31=0,"",ROUND($S31,10)))</f>
        <v/>
      </c>
      <c r="X31" s="95" t="str">
        <f>IF($D31="X",ROUND($S31,10),"")</f>
        <v/>
      </c>
      <c r="Y31" s="95" t="str">
        <f t="shared" si="88"/>
        <v/>
      </c>
      <c r="Z31" s="95">
        <f t="shared" si="89"/>
        <v>0</v>
      </c>
      <c r="AA31" s="95" t="str">
        <f>IF($D31="X",ROUND($S31,10),"")</f>
        <v/>
      </c>
      <c r="AE31" s="29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45">
        <v>45431</v>
      </c>
      <c r="B32" s="46"/>
      <c r="C32" s="47" t="s">
        <v>70</v>
      </c>
      <c r="D32" s="47"/>
      <c r="E32" s="48"/>
      <c r="F32" s="49"/>
      <c r="G32" s="91">
        <f>IF(E32="",0,CONCATENATE(E32,":",F32))</f>
        <v>0</v>
      </c>
      <c r="H32" s="48"/>
      <c r="I32" s="49"/>
      <c r="J32" s="91">
        <f>IF(H32="",0,CONCATENATE(H32,":",I32))</f>
        <v>0</v>
      </c>
      <c r="K32" s="95">
        <f>J32-G32</f>
        <v>0</v>
      </c>
      <c r="L32" s="48"/>
      <c r="M32" s="49"/>
      <c r="N32" s="91">
        <f>IF(L32="",0,CONCATENATE(L32,":",M32))</f>
        <v>0</v>
      </c>
      <c r="O32" s="48"/>
      <c r="P32" s="49"/>
      <c r="Q32" s="91">
        <f>IF(O32="",0,CONCATENATE(O32,":",P32))</f>
        <v>0</v>
      </c>
      <c r="R32" s="95">
        <f>Q32-N32</f>
        <v>0</v>
      </c>
      <c r="S32" s="95">
        <f>K32+R32</f>
        <v>0</v>
      </c>
      <c r="T32" s="95" t="str">
        <f>IF($D32="X","",IF($S32=0,"",ROUND($S32,10)))</f>
        <v/>
      </c>
      <c r="U32" s="95" t="str">
        <f t="shared" si="86"/>
        <v/>
      </c>
      <c r="V32" s="103">
        <f t="shared" si="87"/>
        <v>0</v>
      </c>
      <c r="W32" s="95" t="str">
        <f>IF($D32="X","",IF($S32=0,"",ROUND($S32,10)))</f>
        <v/>
      </c>
      <c r="X32" s="95" t="str">
        <f>IF($D32="X",ROUND($S32,10),"")</f>
        <v/>
      </c>
      <c r="Y32" s="95" t="str">
        <f t="shared" si="88"/>
        <v/>
      </c>
      <c r="Z32" s="95">
        <f t="shared" si="89"/>
        <v>0</v>
      </c>
      <c r="AA32" s="95" t="str">
        <f>IF($D32="X",ROUND($S32,10),"")</f>
        <v/>
      </c>
      <c r="AC32" s="43" t="s">
        <v>15</v>
      </c>
      <c r="AD32" s="43"/>
      <c r="AE32" s="6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45">
        <v>45432</v>
      </c>
      <c r="B33" s="46"/>
      <c r="C33" s="47" t="s">
        <v>71</v>
      </c>
      <c r="D33" s="47"/>
      <c r="E33" s="48"/>
      <c r="F33" s="49"/>
      <c r="G33" s="91">
        <f>IF(E33="",0,CONCATENATE(E33,":",F33))</f>
        <v>0</v>
      </c>
      <c r="H33" s="48"/>
      <c r="I33" s="49"/>
      <c r="J33" s="91">
        <f>IF(H33="",0,CONCATENATE(H33,":",I33))</f>
        <v>0</v>
      </c>
      <c r="K33" s="95">
        <f>J33-G33</f>
        <v>0</v>
      </c>
      <c r="L33" s="48"/>
      <c r="M33" s="49"/>
      <c r="N33" s="91">
        <f>IF(L33="",0,CONCATENATE(L33,":",M33))</f>
        <v>0</v>
      </c>
      <c r="O33" s="48"/>
      <c r="P33" s="49"/>
      <c r="Q33" s="91">
        <f>IF(O33="",0,CONCATENATE(O33,":",P33))</f>
        <v>0</v>
      </c>
      <c r="R33" s="95">
        <f>Q33-N33</f>
        <v>0</v>
      </c>
      <c r="S33" s="95">
        <f>K33+R33</f>
        <v>0</v>
      </c>
      <c r="T33" s="95" t="str">
        <f>IF($D33="X","",IF($S33=0,"",ROUND($S33,10)))</f>
        <v/>
      </c>
      <c r="U33" s="95" t="str">
        <f t="shared" si="86"/>
        <v/>
      </c>
      <c r="V33" s="103">
        <f t="shared" si="87"/>
        <v>0</v>
      </c>
      <c r="W33" s="95" t="str">
        <f>IF($D33="X","",IF($S33=0,"",ROUND($S33,10)))</f>
        <v/>
      </c>
      <c r="X33" s="95" t="str">
        <f>IF($D33="X",ROUND($S33,10),"")</f>
        <v/>
      </c>
      <c r="Y33" s="95" t="str">
        <f t="shared" si="88"/>
        <v/>
      </c>
      <c r="Z33" s="95">
        <f t="shared" si="89"/>
        <v>0</v>
      </c>
      <c r="AA33" s="95" t="str">
        <f>IF($D33="X",ROUND($S33,10),"")</f>
        <v/>
      </c>
      <c r="AC33" s="67" t="s">
        <v>32</v>
      </c>
      <c r="AD33" s="67"/>
      <c r="AE33" s="68">
        <f>IF($AE$5-(COUNTIF(B$14:B$44,"f")+($AE$5-Apr!AE33))&gt;-1,Apr!AE33-COUNTIF(B$14:B$44,"f"),0)</f>
        <v>0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52">
        <v>45433</v>
      </c>
      <c r="B34" s="53"/>
      <c r="C34" s="54"/>
      <c r="D34" s="47"/>
      <c r="E34" s="55"/>
      <c r="F34" s="56"/>
      <c r="G34" s="91">
        <f t="shared" ref="G34" si="90">IF(E34="",0,CONCATENATE(E34,":",F34))</f>
        <v>0</v>
      </c>
      <c r="H34" s="55"/>
      <c r="I34" s="56"/>
      <c r="J34" s="91">
        <f t="shared" ref="J34" si="91">IF(H34="",0,CONCATENATE(H34,":",I34))</f>
        <v>0</v>
      </c>
      <c r="K34" s="91">
        <f t="shared" ref="K34" si="92">J34-G34</f>
        <v>0</v>
      </c>
      <c r="L34" s="55"/>
      <c r="M34" s="56"/>
      <c r="N34" s="91">
        <f t="shared" ref="N34" si="93">IF(L34="",0,CONCATENATE(L34,":",M34))</f>
        <v>0</v>
      </c>
      <c r="O34" s="55"/>
      <c r="P34" s="56"/>
      <c r="Q34" s="91">
        <f t="shared" ref="Q34" si="94">IF(O34="",0,CONCATENATE(O34,":",P34))</f>
        <v>0</v>
      </c>
      <c r="R34" s="91">
        <f t="shared" ref="R34" si="95">Q34-N34</f>
        <v>0</v>
      </c>
      <c r="S34" s="101">
        <f t="shared" ref="S34" si="96">K34+R34</f>
        <v>0</v>
      </c>
      <c r="T34" s="91" t="str">
        <f t="shared" ref="T34" si="97">IF(B34="av",($E$7)*(-1),IF(B34="df",($E$7)*(-1),IF(D34="X","",IF(B34="sd",ROUND(S34-($E$7*(1-$AE$4)),10),IF(S34=0,"",ROUND(S34-$E$7,10))))))</f>
        <v/>
      </c>
      <c r="U34" s="91" t="str">
        <f t="shared" ref="U34" si="98">IF(T34&gt;0,T34,0)</f>
        <v/>
      </c>
      <c r="V34" s="104">
        <f t="shared" ref="V34" si="99">IF(T34&lt;0,T34*(-1),0)</f>
        <v>0</v>
      </c>
      <c r="W34" s="91" t="str">
        <f t="shared" ref="W34" si="100">IF(U34=V34,U34,IF(V34&gt;0,V34,U34))</f>
        <v/>
      </c>
      <c r="X34" s="101" t="str">
        <f t="shared" ref="X34" si="101">IF(D34="X",ROUND(S34-$E$7,10),"")</f>
        <v/>
      </c>
      <c r="Y34" s="91" t="str">
        <f t="shared" ref="Y34" si="102">IF(X34&gt;0,X34,0)</f>
        <v/>
      </c>
      <c r="Z34" s="104">
        <f t="shared" ref="Z34" si="103">IF(X34&lt;0,X34*(-1),0)</f>
        <v>0</v>
      </c>
      <c r="AA34" s="91" t="str">
        <f t="shared" ref="AA34" si="104">IF(Y34=Z34,Y34,IF(Z34&gt;0,Z34,Y34))</f>
        <v/>
      </c>
      <c r="AC34" s="69" t="s">
        <v>28</v>
      </c>
      <c r="AD34" s="69"/>
      <c r="AE34" s="51">
        <f>IF(Apr!AE34&gt;0,Apr!AE34+COUNTIF(B$14:B$44,"f"),IF(COUNTIF(B$14:B$44,"f")&gt;Apr!AE33,COUNTIF(B$14:B$44,"f")-Apr!AE33,0))</f>
        <v>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13" customFormat="1" ht="14.25" customHeight="1" x14ac:dyDescent="0.5">
      <c r="A35" s="52">
        <v>45434</v>
      </c>
      <c r="B35" s="53"/>
      <c r="C35" s="54"/>
      <c r="D35" s="47"/>
      <c r="E35" s="55"/>
      <c r="F35" s="56"/>
      <c r="G35" s="91">
        <f t="shared" ref="G35:G42" si="105">IF(E35="",0,CONCATENATE(E35,":",F35))</f>
        <v>0</v>
      </c>
      <c r="H35" s="55"/>
      <c r="I35" s="56"/>
      <c r="J35" s="91">
        <f t="shared" ref="J35:J42" si="106">IF(H35="",0,CONCATENATE(H35,":",I35))</f>
        <v>0</v>
      </c>
      <c r="K35" s="91">
        <f t="shared" ref="K35:K42" si="107">J35-G35</f>
        <v>0</v>
      </c>
      <c r="L35" s="55"/>
      <c r="M35" s="56"/>
      <c r="N35" s="91">
        <f t="shared" ref="N35:N42" si="108">IF(L35="",0,CONCATENATE(L35,":",M35))</f>
        <v>0</v>
      </c>
      <c r="O35" s="55"/>
      <c r="P35" s="56"/>
      <c r="Q35" s="91">
        <f t="shared" ref="Q35:Q42" si="109">IF(O35="",0,CONCATENATE(O35,":",P35))</f>
        <v>0</v>
      </c>
      <c r="R35" s="91">
        <f t="shared" si="5"/>
        <v>0</v>
      </c>
      <c r="S35" s="101">
        <f t="shared" si="6"/>
        <v>0</v>
      </c>
      <c r="T35" s="91" t="str">
        <f t="shared" ref="T35:T37" si="110">IF(B35="av",($E$7)*(-1),IF(B35="df",($E$7)*(-1),IF(D35="X","",IF(B35="sd",ROUND(S35-($E$7*(1-$AE$4)),10),IF(S35=0,"",ROUND(S35-$E$7,10))))))</f>
        <v/>
      </c>
      <c r="U35" s="91" t="str">
        <f t="shared" ref="U35:U42" si="111">IF(T35&gt;0,T35,0)</f>
        <v/>
      </c>
      <c r="V35" s="104">
        <f t="shared" ref="V35:V42" si="112">IF(T35&lt;0,T35*(-1),0)</f>
        <v>0</v>
      </c>
      <c r="W35" s="91" t="str">
        <f t="shared" ref="W35:W37" si="113">IF(U35=V35,U35,IF(V35&gt;0,V35,U35))</f>
        <v/>
      </c>
      <c r="X35" s="101" t="str">
        <f t="shared" ref="X35:X37" si="114">IF(D35="X",ROUND(S35-$E$7,10),"")</f>
        <v/>
      </c>
      <c r="Y35" s="91" t="str">
        <f t="shared" ref="Y35:Y42" si="115">IF(X35&gt;0,X35,0)</f>
        <v/>
      </c>
      <c r="Z35" s="104">
        <f t="shared" ref="Z35:Z42" si="116">IF(X35&lt;0,X35*(-1),0)</f>
        <v>0</v>
      </c>
      <c r="AA35" s="91" t="str">
        <f t="shared" ref="AA35:AA37" si="117">IF(Y35=Z35,Y35,IF(Z35&gt;0,Z35,Y35))</f>
        <v/>
      </c>
      <c r="AC35" s="67" t="s">
        <v>52</v>
      </c>
      <c r="AD35" s="67"/>
      <c r="AE35" s="68">
        <f>IF($AE$6-(COUNTIF(B$14:B$44,"s")+($AE$6-Apr!AE35))&gt;-1,Apr!AE35-COUNTIF(B$14:B$44,"s"),0)</f>
        <v>0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s="13" customFormat="1" ht="14.25" customHeight="1" x14ac:dyDescent="0.5">
      <c r="A36" s="52">
        <v>45435</v>
      </c>
      <c r="B36" s="53"/>
      <c r="C36" s="54"/>
      <c r="D36" s="47"/>
      <c r="E36" s="55"/>
      <c r="F36" s="56"/>
      <c r="G36" s="91">
        <f t="shared" si="105"/>
        <v>0</v>
      </c>
      <c r="H36" s="55"/>
      <c r="I36" s="56"/>
      <c r="J36" s="91">
        <f t="shared" si="106"/>
        <v>0</v>
      </c>
      <c r="K36" s="91">
        <f t="shared" si="107"/>
        <v>0</v>
      </c>
      <c r="L36" s="55"/>
      <c r="M36" s="56"/>
      <c r="N36" s="91">
        <f t="shared" si="108"/>
        <v>0</v>
      </c>
      <c r="O36" s="55"/>
      <c r="P36" s="56"/>
      <c r="Q36" s="91">
        <f t="shared" si="109"/>
        <v>0</v>
      </c>
      <c r="R36" s="91">
        <f t="shared" si="5"/>
        <v>0</v>
      </c>
      <c r="S36" s="101">
        <f t="shared" si="6"/>
        <v>0</v>
      </c>
      <c r="T36" s="91" t="str">
        <f t="shared" si="110"/>
        <v/>
      </c>
      <c r="U36" s="91" t="str">
        <f t="shared" si="111"/>
        <v/>
      </c>
      <c r="V36" s="104">
        <f t="shared" si="112"/>
        <v>0</v>
      </c>
      <c r="W36" s="91" t="str">
        <f t="shared" si="113"/>
        <v/>
      </c>
      <c r="X36" s="101" t="str">
        <f t="shared" si="114"/>
        <v/>
      </c>
      <c r="Y36" s="91" t="str">
        <f t="shared" si="115"/>
        <v/>
      </c>
      <c r="Z36" s="104">
        <f t="shared" si="116"/>
        <v>0</v>
      </c>
      <c r="AA36" s="91" t="str">
        <f t="shared" si="117"/>
        <v/>
      </c>
      <c r="AC36" s="67" t="s">
        <v>33</v>
      </c>
      <c r="AD36" s="67"/>
      <c r="AE36" s="51">
        <f>COUNTIF(B$14:B$44,"vp")+Apr!AE36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52">
        <v>45436</v>
      </c>
      <c r="B37" s="53"/>
      <c r="C37" s="54"/>
      <c r="D37" s="47"/>
      <c r="E37" s="55"/>
      <c r="F37" s="56"/>
      <c r="G37" s="91">
        <f t="shared" si="105"/>
        <v>0</v>
      </c>
      <c r="H37" s="55"/>
      <c r="I37" s="56"/>
      <c r="J37" s="91">
        <f t="shared" si="106"/>
        <v>0</v>
      </c>
      <c r="K37" s="91">
        <f t="shared" si="107"/>
        <v>0</v>
      </c>
      <c r="L37" s="55"/>
      <c r="M37" s="56"/>
      <c r="N37" s="91">
        <f t="shared" si="108"/>
        <v>0</v>
      </c>
      <c r="O37" s="55"/>
      <c r="P37" s="56"/>
      <c r="Q37" s="91">
        <f t="shared" si="109"/>
        <v>0</v>
      </c>
      <c r="R37" s="91">
        <f t="shared" si="5"/>
        <v>0</v>
      </c>
      <c r="S37" s="101">
        <f t="shared" si="6"/>
        <v>0</v>
      </c>
      <c r="T37" s="91" t="str">
        <f t="shared" si="110"/>
        <v/>
      </c>
      <c r="U37" s="91" t="str">
        <f t="shared" si="111"/>
        <v/>
      </c>
      <c r="V37" s="104">
        <f t="shared" si="112"/>
        <v>0</v>
      </c>
      <c r="W37" s="91" t="str">
        <f t="shared" si="113"/>
        <v/>
      </c>
      <c r="X37" s="101" t="str">
        <f t="shared" si="114"/>
        <v/>
      </c>
      <c r="Y37" s="91" t="str">
        <f t="shared" si="115"/>
        <v/>
      </c>
      <c r="Z37" s="104">
        <f t="shared" si="116"/>
        <v>0</v>
      </c>
      <c r="AA37" s="91" t="str">
        <f t="shared" si="117"/>
        <v/>
      </c>
      <c r="AC37" s="67" t="s">
        <v>34</v>
      </c>
      <c r="AD37" s="67"/>
      <c r="AE37" s="51">
        <f>COUNTIF(B$14:B$44,"sb")+Apr!AE37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45">
        <v>45437</v>
      </c>
      <c r="B38" s="46"/>
      <c r="C38" s="47"/>
      <c r="D38" s="47"/>
      <c r="E38" s="48"/>
      <c r="F38" s="49"/>
      <c r="G38" s="91">
        <f t="shared" si="105"/>
        <v>0</v>
      </c>
      <c r="H38" s="48"/>
      <c r="I38" s="49"/>
      <c r="J38" s="91">
        <f t="shared" si="106"/>
        <v>0</v>
      </c>
      <c r="K38" s="95">
        <f t="shared" si="107"/>
        <v>0</v>
      </c>
      <c r="L38" s="48"/>
      <c r="M38" s="49"/>
      <c r="N38" s="91">
        <f t="shared" si="108"/>
        <v>0</v>
      </c>
      <c r="O38" s="48"/>
      <c r="P38" s="49"/>
      <c r="Q38" s="91">
        <f t="shared" si="109"/>
        <v>0</v>
      </c>
      <c r="R38" s="95">
        <f t="shared" si="5"/>
        <v>0</v>
      </c>
      <c r="S38" s="95">
        <f t="shared" si="6"/>
        <v>0</v>
      </c>
      <c r="T38" s="95" t="str">
        <f t="shared" ref="T38:T39" si="118">IF($D38="X","",IF($S38=0,"",ROUND($S38,10)))</f>
        <v/>
      </c>
      <c r="U38" s="95" t="str">
        <f t="shared" si="111"/>
        <v/>
      </c>
      <c r="V38" s="103">
        <f t="shared" si="112"/>
        <v>0</v>
      </c>
      <c r="W38" s="95" t="str">
        <f t="shared" ref="W38:W39" si="119">IF($D38="X","",IF($S38=0,"",ROUND($S38,10)))</f>
        <v/>
      </c>
      <c r="X38" s="95" t="str">
        <f t="shared" ref="X38:X39" si="120">IF($D38="X",ROUND($S38,10),"")</f>
        <v/>
      </c>
      <c r="Y38" s="95" t="str">
        <f t="shared" si="115"/>
        <v/>
      </c>
      <c r="Z38" s="95">
        <f t="shared" si="116"/>
        <v>0</v>
      </c>
      <c r="AA38" s="95" t="str">
        <f t="shared" ref="AA38:AA39" si="121">IF($D38="X",ROUND($S38,10),"")</f>
        <v/>
      </c>
      <c r="AC38" s="70" t="s">
        <v>35</v>
      </c>
      <c r="AD38" s="70"/>
      <c r="AE38" s="51">
        <f>COUNTIF(B$14:B$44,"sm")+Apr!AE38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45">
        <v>45438</v>
      </c>
      <c r="B39" s="46"/>
      <c r="C39" s="47"/>
      <c r="D39" s="47"/>
      <c r="E39" s="48"/>
      <c r="F39" s="49"/>
      <c r="G39" s="91">
        <f t="shared" si="105"/>
        <v>0</v>
      </c>
      <c r="H39" s="48"/>
      <c r="I39" s="49"/>
      <c r="J39" s="91">
        <f t="shared" si="106"/>
        <v>0</v>
      </c>
      <c r="K39" s="95">
        <f t="shared" si="107"/>
        <v>0</v>
      </c>
      <c r="L39" s="48"/>
      <c r="M39" s="49"/>
      <c r="N39" s="91">
        <f t="shared" si="108"/>
        <v>0</v>
      </c>
      <c r="O39" s="48"/>
      <c r="P39" s="49"/>
      <c r="Q39" s="91">
        <f t="shared" si="109"/>
        <v>0</v>
      </c>
      <c r="R39" s="95">
        <f t="shared" si="5"/>
        <v>0</v>
      </c>
      <c r="S39" s="95">
        <f t="shared" si="6"/>
        <v>0</v>
      </c>
      <c r="T39" s="95" t="str">
        <f t="shared" si="118"/>
        <v/>
      </c>
      <c r="U39" s="95" t="str">
        <f t="shared" si="111"/>
        <v/>
      </c>
      <c r="V39" s="103">
        <f t="shared" si="112"/>
        <v>0</v>
      </c>
      <c r="W39" s="95" t="str">
        <f t="shared" si="119"/>
        <v/>
      </c>
      <c r="X39" s="95" t="str">
        <f t="shared" si="120"/>
        <v/>
      </c>
      <c r="Y39" s="95" t="str">
        <f t="shared" si="115"/>
        <v/>
      </c>
      <c r="Z39" s="95">
        <f t="shared" si="116"/>
        <v>0</v>
      </c>
      <c r="AA39" s="95" t="str">
        <f t="shared" si="121"/>
        <v/>
      </c>
      <c r="AC39" s="70" t="s">
        <v>36</v>
      </c>
      <c r="AD39" s="70"/>
      <c r="AE39" s="51">
        <f>COUNTIF(B$14:B$44,"sd")+Apr!AE39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52">
        <v>45439</v>
      </c>
      <c r="B40" s="53"/>
      <c r="C40" s="54"/>
      <c r="D40" s="47"/>
      <c r="E40" s="55"/>
      <c r="F40" s="56"/>
      <c r="G40" s="91">
        <f t="shared" si="105"/>
        <v>0</v>
      </c>
      <c r="H40" s="55"/>
      <c r="I40" s="56"/>
      <c r="J40" s="91">
        <f t="shared" si="106"/>
        <v>0</v>
      </c>
      <c r="K40" s="91">
        <f t="shared" si="107"/>
        <v>0</v>
      </c>
      <c r="L40" s="55"/>
      <c r="M40" s="56"/>
      <c r="N40" s="91">
        <f t="shared" si="108"/>
        <v>0</v>
      </c>
      <c r="O40" s="55"/>
      <c r="P40" s="56"/>
      <c r="Q40" s="91">
        <f t="shared" si="109"/>
        <v>0</v>
      </c>
      <c r="R40" s="91">
        <f t="shared" si="5"/>
        <v>0</v>
      </c>
      <c r="S40" s="101">
        <f t="shared" si="6"/>
        <v>0</v>
      </c>
      <c r="T40" s="91" t="str">
        <f t="shared" ref="T40:T42" si="122">IF(B40="av",($E$7)*(-1),IF(B40="df",($E$7)*(-1),IF(D40="X","",IF(B40="sd",ROUND(S40-($E$7*(1-$AE$4)),10),IF(S40=0,"",ROUND(S40-$E$7,10))))))</f>
        <v/>
      </c>
      <c r="U40" s="91" t="str">
        <f t="shared" si="111"/>
        <v/>
      </c>
      <c r="V40" s="104">
        <f t="shared" si="112"/>
        <v>0</v>
      </c>
      <c r="W40" s="91" t="str">
        <f t="shared" ref="W40:W42" si="123">IF(U40=V40,U40,IF(V40&gt;0,V40,U40))</f>
        <v/>
      </c>
      <c r="X40" s="101" t="str">
        <f t="shared" ref="X40:X42" si="124">IF(D40="X",ROUND(S40-$E$7,10),"")</f>
        <v/>
      </c>
      <c r="Y40" s="91" t="str">
        <f t="shared" si="115"/>
        <v/>
      </c>
      <c r="Z40" s="104">
        <f t="shared" si="116"/>
        <v>0</v>
      </c>
      <c r="AA40" s="91" t="str">
        <f t="shared" ref="AA40:AA42" si="125">IF(Y40=Z40,Y40,IF(Z40&gt;0,Z40,Y40))</f>
        <v/>
      </c>
      <c r="AC40" s="70" t="s">
        <v>37</v>
      </c>
      <c r="AD40" s="70"/>
      <c r="AE40" s="51">
        <f>COUNTIF(B$14:B$44,"se")+Apr!AE40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52">
        <v>45440</v>
      </c>
      <c r="B41" s="53"/>
      <c r="C41" s="54"/>
      <c r="D41" s="47"/>
      <c r="E41" s="55"/>
      <c r="F41" s="56"/>
      <c r="G41" s="91">
        <f t="shared" si="105"/>
        <v>0</v>
      </c>
      <c r="H41" s="55"/>
      <c r="I41" s="56"/>
      <c r="J41" s="91">
        <f t="shared" si="106"/>
        <v>0</v>
      </c>
      <c r="K41" s="91">
        <f t="shared" si="107"/>
        <v>0</v>
      </c>
      <c r="L41" s="55"/>
      <c r="M41" s="56"/>
      <c r="N41" s="91">
        <f t="shared" si="108"/>
        <v>0</v>
      </c>
      <c r="O41" s="55"/>
      <c r="P41" s="56"/>
      <c r="Q41" s="91">
        <f t="shared" si="109"/>
        <v>0</v>
      </c>
      <c r="R41" s="91">
        <f t="shared" si="5"/>
        <v>0</v>
      </c>
      <c r="S41" s="101">
        <f t="shared" si="6"/>
        <v>0</v>
      </c>
      <c r="T41" s="91" t="str">
        <f t="shared" si="122"/>
        <v/>
      </c>
      <c r="U41" s="91" t="str">
        <f t="shared" si="111"/>
        <v/>
      </c>
      <c r="V41" s="104">
        <f t="shared" si="112"/>
        <v>0</v>
      </c>
      <c r="W41" s="91" t="str">
        <f t="shared" si="123"/>
        <v/>
      </c>
      <c r="X41" s="101" t="str">
        <f t="shared" si="124"/>
        <v/>
      </c>
      <c r="Y41" s="91" t="str">
        <f t="shared" si="115"/>
        <v/>
      </c>
      <c r="Z41" s="104">
        <f t="shared" si="116"/>
        <v>0</v>
      </c>
      <c r="AA41" s="91" t="str">
        <f t="shared" si="125"/>
        <v/>
      </c>
      <c r="AC41" s="70" t="s">
        <v>38</v>
      </c>
      <c r="AD41" s="70"/>
      <c r="AE41" s="51">
        <f>COUNTIF(B$14:B$44,"df")+Apr!AE41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13" customFormat="1" ht="14.25" customHeight="1" x14ac:dyDescent="0.5">
      <c r="A42" s="52">
        <v>45441</v>
      </c>
      <c r="B42" s="53"/>
      <c r="C42" s="54"/>
      <c r="D42" s="47"/>
      <c r="E42" s="55"/>
      <c r="F42" s="56"/>
      <c r="G42" s="91">
        <f t="shared" si="105"/>
        <v>0</v>
      </c>
      <c r="H42" s="55"/>
      <c r="I42" s="56"/>
      <c r="J42" s="91">
        <f t="shared" si="106"/>
        <v>0</v>
      </c>
      <c r="K42" s="91">
        <f t="shared" si="107"/>
        <v>0</v>
      </c>
      <c r="L42" s="55"/>
      <c r="M42" s="56"/>
      <c r="N42" s="91">
        <f t="shared" si="108"/>
        <v>0</v>
      </c>
      <c r="O42" s="55"/>
      <c r="P42" s="56"/>
      <c r="Q42" s="91">
        <f t="shared" si="109"/>
        <v>0</v>
      </c>
      <c r="R42" s="91">
        <f t="shared" si="5"/>
        <v>0</v>
      </c>
      <c r="S42" s="101">
        <f t="shared" si="6"/>
        <v>0</v>
      </c>
      <c r="T42" s="91" t="str">
        <f t="shared" si="122"/>
        <v/>
      </c>
      <c r="U42" s="91" t="str">
        <f t="shared" si="111"/>
        <v/>
      </c>
      <c r="V42" s="104">
        <f t="shared" si="112"/>
        <v>0</v>
      </c>
      <c r="W42" s="91" t="str">
        <f t="shared" si="123"/>
        <v/>
      </c>
      <c r="X42" s="101" t="str">
        <f t="shared" si="124"/>
        <v/>
      </c>
      <c r="Y42" s="91" t="str">
        <f t="shared" si="115"/>
        <v/>
      </c>
      <c r="Z42" s="104">
        <f t="shared" si="116"/>
        <v>0</v>
      </c>
      <c r="AA42" s="91" t="str">
        <f t="shared" si="125"/>
        <v/>
      </c>
      <c r="AC42" s="71" t="s">
        <v>14</v>
      </c>
      <c r="AD42" s="105"/>
      <c r="AE42" s="7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s="13" customFormat="1" ht="14.25" customHeight="1" x14ac:dyDescent="0.5">
      <c r="A43" s="52">
        <v>45442</v>
      </c>
      <c r="B43" s="53"/>
      <c r="C43" s="54"/>
      <c r="D43" s="47"/>
      <c r="E43" s="55"/>
      <c r="F43" s="56"/>
      <c r="G43" s="91">
        <f t="shared" ref="G43" si="126">IF(E43="",0,CONCATENATE(E43,":",F43))</f>
        <v>0</v>
      </c>
      <c r="H43" s="55"/>
      <c r="I43" s="56"/>
      <c r="J43" s="91">
        <f t="shared" ref="J43" si="127">IF(H43="",0,CONCATENATE(H43,":",I43))</f>
        <v>0</v>
      </c>
      <c r="K43" s="91">
        <f t="shared" ref="K43" si="128">J43-G43</f>
        <v>0</v>
      </c>
      <c r="L43" s="55"/>
      <c r="M43" s="56"/>
      <c r="N43" s="91">
        <f t="shared" ref="N43" si="129">IF(L43="",0,CONCATENATE(L43,":",M43))</f>
        <v>0</v>
      </c>
      <c r="O43" s="55"/>
      <c r="P43" s="56"/>
      <c r="Q43" s="91">
        <f t="shared" ref="Q43" si="130">IF(O43="",0,CONCATENATE(O43,":",P43))</f>
        <v>0</v>
      </c>
      <c r="R43" s="91">
        <f t="shared" ref="R43" si="131">Q43-N43</f>
        <v>0</v>
      </c>
      <c r="S43" s="101">
        <f t="shared" ref="S43" si="132">K43+R43</f>
        <v>0</v>
      </c>
      <c r="T43" s="91" t="str">
        <f t="shared" ref="T43" si="133">IF(B43="av",($E$7)*(-1),IF(B43="df",($E$7)*(-1),IF(D43="X","",IF(B43="sd",ROUND(S43-($E$7*(1-$AE$4)),10),IF(S43=0,"",ROUND(S43-$E$7,10))))))</f>
        <v/>
      </c>
      <c r="U43" s="91" t="str">
        <f t="shared" ref="U43" si="134">IF(T43&gt;0,T43,0)</f>
        <v/>
      </c>
      <c r="V43" s="104">
        <f t="shared" ref="V43" si="135">IF(T43&lt;0,T43*(-1),0)</f>
        <v>0</v>
      </c>
      <c r="W43" s="91" t="str">
        <f t="shared" ref="W43" si="136">IF(U43=V43,U43,IF(V43&gt;0,V43,U43))</f>
        <v/>
      </c>
      <c r="X43" s="101" t="str">
        <f t="shared" ref="X43" si="137">IF(D43="X",ROUND(S43-$E$7,10),"")</f>
        <v/>
      </c>
      <c r="Y43" s="91" t="str">
        <f t="shared" ref="Y43" si="138">IF(X43&gt;0,X43,0)</f>
        <v/>
      </c>
      <c r="Z43" s="104">
        <f t="shared" ref="Z43" si="139">IF(X43&lt;0,X43*(-1),0)</f>
        <v>0</v>
      </c>
      <c r="AA43" s="91" t="str">
        <f t="shared" ref="AA43" si="140">IF(Y43=Z43,Y43,IF(Z43&gt;0,Z43,Y43))</f>
        <v/>
      </c>
      <c r="AC43" s="73" t="s">
        <v>24</v>
      </c>
      <c r="AD43" s="106"/>
      <c r="AE43" s="74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52">
        <v>45443</v>
      </c>
      <c r="B44" s="53"/>
      <c r="C44" s="54"/>
      <c r="D44" s="47"/>
      <c r="E44" s="55"/>
      <c r="F44" s="56"/>
      <c r="G44" s="91">
        <f t="shared" si="0"/>
        <v>0</v>
      </c>
      <c r="H44" s="55"/>
      <c r="I44" s="56"/>
      <c r="J44" s="91">
        <f t="shared" si="1"/>
        <v>0</v>
      </c>
      <c r="K44" s="91">
        <f t="shared" si="2"/>
        <v>0</v>
      </c>
      <c r="L44" s="55"/>
      <c r="M44" s="56"/>
      <c r="N44" s="91">
        <f t="shared" si="3"/>
        <v>0</v>
      </c>
      <c r="O44" s="55"/>
      <c r="P44" s="56"/>
      <c r="Q44" s="91">
        <f t="shared" si="4"/>
        <v>0</v>
      </c>
      <c r="R44" s="91">
        <f t="shared" si="5"/>
        <v>0</v>
      </c>
      <c r="S44" s="101">
        <f t="shared" si="6"/>
        <v>0</v>
      </c>
      <c r="T44" s="91" t="str">
        <f t="shared" ref="T44" si="141">IF(B44="av",($E$7)*(-1),IF(B44="df",($E$7)*(-1),IF(D44="X","",IF(B44="sd",ROUND(S44-($E$7*(1-$AE$4)),10),IF(S44=0,"",ROUND(S44-$E$7,10))))))</f>
        <v/>
      </c>
      <c r="U44" s="91" t="str">
        <f t="shared" ref="U44" si="142">IF(T44&gt;0,T44,0)</f>
        <v/>
      </c>
      <c r="V44" s="104">
        <f t="shared" ref="V44" si="143">IF(T44&lt;0,T44*(-1),0)</f>
        <v>0</v>
      </c>
      <c r="W44" s="91" t="str">
        <f t="shared" ref="W44" si="144">IF(U44=V44,U44,IF(V44&gt;0,V44,U44))</f>
        <v/>
      </c>
      <c r="X44" s="101" t="str">
        <f t="shared" ref="X44" si="145">IF(D44="X",ROUND(S44-$E$7,10),"")</f>
        <v/>
      </c>
      <c r="Y44" s="91" t="str">
        <f t="shared" ref="Y44" si="146">IF(X44&gt;0,X44,0)</f>
        <v/>
      </c>
      <c r="Z44" s="104">
        <f t="shared" ref="Z44" si="147">IF(X44&lt;0,X44*(-1),0)</f>
        <v>0</v>
      </c>
      <c r="AA44" s="91" t="str">
        <f t="shared" ref="AA44" si="148">IF(Y44=Z44,Y44,IF(Z44&gt;0,Z44,Y44))</f>
        <v/>
      </c>
      <c r="AC44" s="73" t="s">
        <v>25</v>
      </c>
      <c r="AD44" s="106"/>
      <c r="AE44" s="74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7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AE15:AE17 AE28:AE29">
    <cfRule type="expression" dxfId="72" priority="47" stopIfTrue="1">
      <formula>$AD15&lt;0</formula>
    </cfRule>
  </conditionalFormatting>
  <conditionalFormatting sqref="W45 AA45">
    <cfRule type="expression" dxfId="71" priority="48" stopIfTrue="1">
      <formula>V$45&gt;U$45</formula>
    </cfRule>
  </conditionalFormatting>
  <conditionalFormatting sqref="T45">
    <cfRule type="expression" dxfId="70" priority="51" stopIfTrue="1">
      <formula>$U$45-$V$45&lt;0</formula>
    </cfRule>
  </conditionalFormatting>
  <conditionalFormatting sqref="W15:W16">
    <cfRule type="cellIs" dxfId="69" priority="31" stopIfTrue="1" operator="equal">
      <formula>$U15</formula>
    </cfRule>
    <cfRule type="cellIs" dxfId="68" priority="32" stopIfTrue="1" operator="equal">
      <formula>$V15</formula>
    </cfRule>
  </conditionalFormatting>
  <conditionalFormatting sqref="AA15:AA16">
    <cfRule type="cellIs" dxfId="67" priority="29" stopIfTrue="1" operator="equal">
      <formula>$Y15</formula>
    </cfRule>
    <cfRule type="cellIs" dxfId="66" priority="30" stopIfTrue="1" operator="equal">
      <formula>$Z15</formula>
    </cfRule>
  </conditionalFormatting>
  <conditionalFormatting sqref="W23 W19:W21">
    <cfRule type="cellIs" dxfId="65" priority="27" stopIfTrue="1" operator="equal">
      <formula>$U19</formula>
    </cfRule>
    <cfRule type="cellIs" dxfId="64" priority="28" stopIfTrue="1" operator="equal">
      <formula>$V19</formula>
    </cfRule>
  </conditionalFormatting>
  <conditionalFormatting sqref="AA23 AA19:AA21">
    <cfRule type="cellIs" dxfId="63" priority="25" stopIfTrue="1" operator="equal">
      <formula>$Y19</formula>
    </cfRule>
    <cfRule type="cellIs" dxfId="62" priority="26" stopIfTrue="1" operator="equal">
      <formula>$Z19</formula>
    </cfRule>
  </conditionalFormatting>
  <conditionalFormatting sqref="W34:W37 W40:W44">
    <cfRule type="cellIs" dxfId="61" priority="11" stopIfTrue="1" operator="equal">
      <formula>$U34</formula>
    </cfRule>
    <cfRule type="cellIs" dxfId="60" priority="12" stopIfTrue="1" operator="equal">
      <formula>$V34</formula>
    </cfRule>
  </conditionalFormatting>
  <conditionalFormatting sqref="AA34:AA37 AA40:AA44">
    <cfRule type="cellIs" dxfId="59" priority="9" stopIfTrue="1" operator="equal">
      <formula>$Y34</formula>
    </cfRule>
    <cfRule type="cellIs" dxfId="58" priority="10" stopIfTrue="1" operator="equal">
      <formula>$Z34</formula>
    </cfRule>
  </conditionalFormatting>
  <conditionalFormatting sqref="W26:W29">
    <cfRule type="cellIs" dxfId="57" priority="3" stopIfTrue="1" operator="equal">
      <formula>$U26</formula>
    </cfRule>
    <cfRule type="cellIs" dxfId="56" priority="4" stopIfTrue="1" operator="equal">
      <formula>$V26</formula>
    </cfRule>
  </conditionalFormatting>
  <conditionalFormatting sqref="AA26:AA29">
    <cfRule type="cellIs" dxfId="55" priority="1" stopIfTrue="1" operator="equal">
      <formula>$Y26</formula>
    </cfRule>
    <cfRule type="cellIs" dxfId="54" priority="2" stopIfTrue="1" operator="equal">
      <formula>$Z26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L176"/>
  <sheetViews>
    <sheetView topLeftCell="A6" workbookViewId="0">
      <selection activeCell="C30" sqref="C30"/>
    </sheetView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8.7265625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20.54296875" style="3" hidden="1" customWidth="1"/>
    <col min="31" max="31" width="8.81640625" style="83" bestFit="1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1" s="3"/>
      <c r="AC1" s="8"/>
      <c r="AD1" s="8"/>
      <c r="AE1" s="1" t="s">
        <v>75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2" s="10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1">
      <c r="A3" s="10"/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5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"/>
      <c r="C5" s="128"/>
      <c r="D5" s="128"/>
      <c r="E5" s="129"/>
      <c r="F5" s="138" t="str">
        <f>IF(Aug!F5="","",Aug!F5)</f>
        <v/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C5" s="131" t="s">
        <v>73</v>
      </c>
      <c r="AD5" s="19"/>
      <c r="AE5" s="120">
        <f>IF(Mai!AE5="","",Mai!AE5)</f>
        <v>25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8"/>
      <c r="C6" s="128"/>
      <c r="D6" s="130" t="s">
        <v>0</v>
      </c>
      <c r="E6" s="129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C6" s="131" t="s">
        <v>74</v>
      </c>
      <c r="AE6" s="121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12"/>
      <c r="G7" s="94">
        <v>0.3125</v>
      </c>
      <c r="H7" s="12"/>
      <c r="I7" s="12"/>
      <c r="J7" s="12"/>
      <c r="K7" s="12"/>
      <c r="L7" s="17"/>
      <c r="M7" s="12"/>
      <c r="N7" s="12"/>
      <c r="O7" s="12"/>
      <c r="P7" s="28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12"/>
      <c r="G8" s="94">
        <v>0.3125</v>
      </c>
      <c r="H8" s="12"/>
      <c r="I8" s="12"/>
      <c r="J8" s="12"/>
      <c r="K8" s="12"/>
      <c r="L8" s="17"/>
      <c r="M8" s="12"/>
      <c r="N8" s="12"/>
      <c r="O8" s="12"/>
      <c r="P8" s="28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30"/>
      <c r="G9" s="96">
        <v>0.22916666666666666</v>
      </c>
      <c r="H9" s="30"/>
      <c r="I9" s="30"/>
      <c r="J9" s="15"/>
      <c r="K9" s="31"/>
      <c r="L9" s="32"/>
      <c r="M9" s="15"/>
      <c r="N9" s="15"/>
      <c r="O9" s="15"/>
      <c r="P9" s="16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8"/>
      <c r="G10" s="100">
        <v>0.16666666666666666</v>
      </c>
      <c r="H10" s="98"/>
      <c r="I10" s="98"/>
      <c r="J10" s="12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8"/>
      <c r="G11" s="100">
        <v>8.3333333333333329E-2</v>
      </c>
      <c r="H11" s="98"/>
      <c r="I11" s="98"/>
      <c r="J11" s="12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4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45">
        <v>45444</v>
      </c>
      <c r="B14" s="46"/>
      <c r="C14" s="47"/>
      <c r="D14" s="47"/>
      <c r="E14" s="48"/>
      <c r="F14" s="49"/>
      <c r="G14" s="91">
        <f t="shared" ref="G14:G17" si="0">IF(E14="",0,CONCATENATE(E14,":",F14))</f>
        <v>0</v>
      </c>
      <c r="H14" s="48"/>
      <c r="I14" s="49"/>
      <c r="J14" s="91">
        <f t="shared" ref="J14:J17" si="1">IF(H14="",0,CONCATENATE(H14,":",I14))</f>
        <v>0</v>
      </c>
      <c r="K14" s="95">
        <f t="shared" ref="K14:K17" si="2">J14-G14</f>
        <v>0</v>
      </c>
      <c r="L14" s="48"/>
      <c r="M14" s="49"/>
      <c r="N14" s="91">
        <f t="shared" ref="N14:N17" si="3">IF(L14="",0,CONCATENATE(L14,":",M14))</f>
        <v>0</v>
      </c>
      <c r="O14" s="48"/>
      <c r="P14" s="49"/>
      <c r="Q14" s="91">
        <f t="shared" ref="Q14:Q17" si="4">IF(O14="",0,CONCATENATE(O14,":",P14))</f>
        <v>0</v>
      </c>
      <c r="R14" s="95">
        <f t="shared" ref="R14:R17" si="5">Q14-N14</f>
        <v>0</v>
      </c>
      <c r="S14" s="95">
        <f t="shared" ref="S14:S17" si="6">K14+R14</f>
        <v>0</v>
      </c>
      <c r="T14" s="95" t="str">
        <f t="shared" ref="T14:T15" si="7">IF($D14="X","",IF($S14=0,"",ROUND($S14,10)))</f>
        <v/>
      </c>
      <c r="U14" s="95" t="str">
        <f t="shared" ref="U14:U17" si="8">IF(T14&gt;0,T14,0)</f>
        <v/>
      </c>
      <c r="V14" s="103">
        <f t="shared" ref="V14:V17" si="9">IF(T14&lt;0,T14*(-1),0)</f>
        <v>0</v>
      </c>
      <c r="W14" s="95" t="str">
        <f t="shared" ref="W14:W15" si="10">IF($D14="X","",IF($S14=0,"",ROUND($S14,10)))</f>
        <v/>
      </c>
      <c r="X14" s="95" t="str">
        <f t="shared" ref="X14:X15" si="11">IF($D14="X",ROUND($S14,10),"")</f>
        <v/>
      </c>
      <c r="Y14" s="95" t="str">
        <f t="shared" ref="Y14:Y17" si="12">IF(X14&gt;0,X14,0)</f>
        <v/>
      </c>
      <c r="Z14" s="95">
        <f t="shared" ref="Z14:Z17" si="13">IF(X14&lt;0,X14*(-1),0)</f>
        <v>0</v>
      </c>
      <c r="AA14" s="95" t="str">
        <f t="shared" ref="AA14:AA15" si="14">IF($D14="X",ROUND($S14,10),"")</f>
        <v/>
      </c>
      <c r="AC14" s="50"/>
      <c r="AD14" s="50"/>
      <c r="AE14" s="51"/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45">
        <v>45445</v>
      </c>
      <c r="B15" s="46"/>
      <c r="C15" s="47"/>
      <c r="D15" s="47"/>
      <c r="E15" s="48"/>
      <c r="F15" s="49"/>
      <c r="G15" s="91">
        <f t="shared" si="0"/>
        <v>0</v>
      </c>
      <c r="H15" s="48"/>
      <c r="I15" s="49"/>
      <c r="J15" s="91">
        <f t="shared" si="1"/>
        <v>0</v>
      </c>
      <c r="K15" s="95">
        <f t="shared" si="2"/>
        <v>0</v>
      </c>
      <c r="L15" s="48"/>
      <c r="M15" s="49"/>
      <c r="N15" s="91">
        <f t="shared" si="3"/>
        <v>0</v>
      </c>
      <c r="O15" s="48"/>
      <c r="P15" s="49"/>
      <c r="Q15" s="91">
        <f t="shared" si="4"/>
        <v>0</v>
      </c>
      <c r="R15" s="95">
        <f t="shared" si="5"/>
        <v>0</v>
      </c>
      <c r="S15" s="95">
        <f t="shared" si="6"/>
        <v>0</v>
      </c>
      <c r="T15" s="95" t="str">
        <f t="shared" si="7"/>
        <v/>
      </c>
      <c r="U15" s="95" t="str">
        <f t="shared" si="8"/>
        <v/>
      </c>
      <c r="V15" s="103">
        <f t="shared" si="9"/>
        <v>0</v>
      </c>
      <c r="W15" s="95" t="str">
        <f t="shared" si="10"/>
        <v/>
      </c>
      <c r="X15" s="95" t="str">
        <f t="shared" si="11"/>
        <v/>
      </c>
      <c r="Y15" s="95" t="str">
        <f t="shared" si="12"/>
        <v/>
      </c>
      <c r="Z15" s="95">
        <f t="shared" si="13"/>
        <v>0</v>
      </c>
      <c r="AA15" s="95" t="str">
        <f t="shared" si="14"/>
        <v/>
      </c>
      <c r="AC15" s="50" t="s">
        <v>10</v>
      </c>
      <c r="AD15" s="108">
        <f>Mai!AD17</f>
        <v>0</v>
      </c>
      <c r="AE15" s="104">
        <f>IF(AD15=0,0,IF(AD15&lt;0,AD15*(-1),AD15))</f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52">
        <v>45446</v>
      </c>
      <c r="B16" s="53"/>
      <c r="C16" s="54"/>
      <c r="D16" s="47"/>
      <c r="E16" s="55"/>
      <c r="F16" s="56"/>
      <c r="G16" s="91">
        <f t="shared" si="0"/>
        <v>0</v>
      </c>
      <c r="H16" s="55"/>
      <c r="I16" s="56"/>
      <c r="J16" s="91">
        <f t="shared" si="1"/>
        <v>0</v>
      </c>
      <c r="K16" s="91">
        <f t="shared" si="2"/>
        <v>0</v>
      </c>
      <c r="L16" s="55"/>
      <c r="M16" s="56"/>
      <c r="N16" s="91">
        <f t="shared" si="3"/>
        <v>0</v>
      </c>
      <c r="O16" s="55"/>
      <c r="P16" s="56"/>
      <c r="Q16" s="91">
        <f t="shared" si="4"/>
        <v>0</v>
      </c>
      <c r="R16" s="91">
        <f t="shared" si="5"/>
        <v>0</v>
      </c>
      <c r="S16" s="101">
        <f t="shared" si="6"/>
        <v>0</v>
      </c>
      <c r="T16" s="91" t="str">
        <f t="shared" ref="T16:T17" si="15">IF(B16="av",($E$7)*(-1),IF(B16="df",($E$7)*(-1),IF(D16="X","",IF(B16="sd",ROUND(S16-($E$7*(1-$AE$4)),10),IF(S16=0,"",ROUND(S16-$E$7,10))))))</f>
        <v/>
      </c>
      <c r="U16" s="91" t="str">
        <f t="shared" si="8"/>
        <v/>
      </c>
      <c r="V16" s="104">
        <f t="shared" si="9"/>
        <v>0</v>
      </c>
      <c r="W16" s="91" t="str">
        <f t="shared" ref="W16:W17" si="16">IF(U16=V16,U16,IF(V16&gt;0,V16,U16))</f>
        <v/>
      </c>
      <c r="X16" s="101" t="str">
        <f t="shared" ref="X16:X17" si="17">IF(D16="X",ROUND(S16-$E$7,10),"")</f>
        <v/>
      </c>
      <c r="Y16" s="91" t="str">
        <f t="shared" si="12"/>
        <v/>
      </c>
      <c r="Z16" s="104">
        <f t="shared" si="13"/>
        <v>0</v>
      </c>
      <c r="AA16" s="91" t="str">
        <f t="shared" ref="AA16:AA17" si="18">IF(Y16=Z16,Y16,IF(Z16&gt;0,Z16,Y16))</f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52">
        <v>45447</v>
      </c>
      <c r="B17" s="53"/>
      <c r="C17" s="54"/>
      <c r="D17" s="47"/>
      <c r="E17" s="55"/>
      <c r="F17" s="56"/>
      <c r="G17" s="91">
        <f t="shared" si="0"/>
        <v>0</v>
      </c>
      <c r="H17" s="55"/>
      <c r="I17" s="56"/>
      <c r="J17" s="91">
        <f t="shared" si="1"/>
        <v>0</v>
      </c>
      <c r="K17" s="91">
        <f t="shared" si="2"/>
        <v>0</v>
      </c>
      <c r="L17" s="55"/>
      <c r="M17" s="56"/>
      <c r="N17" s="91">
        <f t="shared" si="3"/>
        <v>0</v>
      </c>
      <c r="O17" s="55"/>
      <c r="P17" s="56"/>
      <c r="Q17" s="91">
        <f t="shared" si="4"/>
        <v>0</v>
      </c>
      <c r="R17" s="91">
        <f t="shared" si="5"/>
        <v>0</v>
      </c>
      <c r="S17" s="101">
        <f t="shared" si="6"/>
        <v>0</v>
      </c>
      <c r="T17" s="91" t="str">
        <f t="shared" si="15"/>
        <v/>
      </c>
      <c r="U17" s="91" t="str">
        <f t="shared" si="8"/>
        <v/>
      </c>
      <c r="V17" s="104">
        <f t="shared" si="9"/>
        <v>0</v>
      </c>
      <c r="W17" s="91" t="str">
        <f t="shared" si="16"/>
        <v/>
      </c>
      <c r="X17" s="101" t="str">
        <f t="shared" si="17"/>
        <v/>
      </c>
      <c r="Y17" s="91" t="str">
        <f t="shared" si="12"/>
        <v/>
      </c>
      <c r="Z17" s="104">
        <f t="shared" si="13"/>
        <v>0</v>
      </c>
      <c r="AA17" s="91" t="str">
        <f t="shared" si="18"/>
        <v/>
      </c>
      <c r="AC17" s="50" t="s">
        <v>11</v>
      </c>
      <c r="AD17" s="108">
        <f>AD15+AD16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52">
        <v>45448</v>
      </c>
      <c r="B18" s="53"/>
      <c r="C18" s="54"/>
      <c r="D18" s="47"/>
      <c r="E18" s="55"/>
      <c r="F18" s="56"/>
      <c r="G18" s="91">
        <f t="shared" ref="G18:G19" si="19">IF(E18="",0,CONCATENATE(E18,":",F18))</f>
        <v>0</v>
      </c>
      <c r="H18" s="55"/>
      <c r="I18" s="56"/>
      <c r="J18" s="91">
        <f t="shared" ref="J18:J19" si="20">IF(H18="",0,CONCATENATE(H18,":",I18))</f>
        <v>0</v>
      </c>
      <c r="K18" s="91">
        <f t="shared" ref="K18:K19" si="21">J18-G18</f>
        <v>0</v>
      </c>
      <c r="L18" s="55"/>
      <c r="M18" s="56"/>
      <c r="N18" s="91">
        <f t="shared" ref="N18:N19" si="22">IF(L18="",0,CONCATENATE(L18,":",M18))</f>
        <v>0</v>
      </c>
      <c r="O18" s="55"/>
      <c r="P18" s="56"/>
      <c r="Q18" s="91">
        <f t="shared" ref="Q18:Q19" si="23">IF(O18="",0,CONCATENATE(O18,":",P18))</f>
        <v>0</v>
      </c>
      <c r="R18" s="91">
        <f t="shared" ref="R18:R19" si="24">Q18-N18</f>
        <v>0</v>
      </c>
      <c r="S18" s="101">
        <f t="shared" ref="S18:S19" si="25">K18+R18</f>
        <v>0</v>
      </c>
      <c r="T18" s="91" t="str">
        <f t="shared" ref="T18:T19" si="26">IF(B18="av",($E$7)*(-1),IF(B18="df",($E$7)*(-1),IF(D18="X","",IF(B18="sd",ROUND(S18-($E$7*(1-$AE$4)),10),IF(S18=0,"",ROUND(S18-$E$7,10))))))</f>
        <v/>
      </c>
      <c r="U18" s="91" t="str">
        <f t="shared" ref="U18:U19" si="27">IF(T18&gt;0,T18,0)</f>
        <v/>
      </c>
      <c r="V18" s="104">
        <f t="shared" ref="V18:V19" si="28">IF(T18&lt;0,T18*(-1),0)</f>
        <v>0</v>
      </c>
      <c r="W18" s="91" t="str">
        <f t="shared" ref="W18:W19" si="29">IF(U18=V18,U18,IF(V18&gt;0,V18,U18))</f>
        <v/>
      </c>
      <c r="X18" s="101" t="str">
        <f t="shared" ref="X18:X19" si="30">IF(D18="X",ROUND(S18-$E$7,10),"")</f>
        <v/>
      </c>
      <c r="Y18" s="91" t="str">
        <f t="shared" ref="Y18:Y19" si="31">IF(X18&gt;0,X18,0)</f>
        <v/>
      </c>
      <c r="Z18" s="104">
        <f t="shared" ref="Z18:Z19" si="32">IF(X18&lt;0,X18*(-1),0)</f>
        <v>0</v>
      </c>
      <c r="AA18" s="91" t="str">
        <f t="shared" ref="AA18:AA19" si="33">IF(Y18=Z18,Y18,IF(Z18&gt;0,Z18,Y18))</f>
        <v/>
      </c>
      <c r="AC18" s="20"/>
      <c r="AD18" s="20"/>
      <c r="AE18" s="60"/>
      <c r="AF18" s="12"/>
      <c r="AG18" s="12"/>
      <c r="AH18" s="12"/>
      <c r="AI18" s="12"/>
      <c r="AJ18" s="12"/>
      <c r="AK18" s="12"/>
      <c r="AL18" s="5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13" customFormat="1" ht="14.25" customHeight="1" x14ac:dyDescent="0.5">
      <c r="A19" s="52">
        <v>45449</v>
      </c>
      <c r="B19" s="53"/>
      <c r="C19" s="54"/>
      <c r="D19" s="47"/>
      <c r="E19" s="55"/>
      <c r="F19" s="56"/>
      <c r="G19" s="91">
        <f t="shared" si="19"/>
        <v>0</v>
      </c>
      <c r="H19" s="55"/>
      <c r="I19" s="56"/>
      <c r="J19" s="91">
        <f t="shared" si="20"/>
        <v>0</v>
      </c>
      <c r="K19" s="91">
        <f t="shared" si="21"/>
        <v>0</v>
      </c>
      <c r="L19" s="55"/>
      <c r="M19" s="56"/>
      <c r="N19" s="91">
        <f t="shared" si="22"/>
        <v>0</v>
      </c>
      <c r="O19" s="55"/>
      <c r="P19" s="56"/>
      <c r="Q19" s="91">
        <f t="shared" si="23"/>
        <v>0</v>
      </c>
      <c r="R19" s="91">
        <f t="shared" si="24"/>
        <v>0</v>
      </c>
      <c r="S19" s="101">
        <f t="shared" si="25"/>
        <v>0</v>
      </c>
      <c r="T19" s="91" t="str">
        <f t="shared" si="26"/>
        <v/>
      </c>
      <c r="U19" s="91" t="str">
        <f t="shared" si="27"/>
        <v/>
      </c>
      <c r="V19" s="104">
        <f t="shared" si="28"/>
        <v>0</v>
      </c>
      <c r="W19" s="91" t="str">
        <f t="shared" si="29"/>
        <v/>
      </c>
      <c r="X19" s="101" t="str">
        <f t="shared" si="30"/>
        <v/>
      </c>
      <c r="Y19" s="91" t="str">
        <f t="shared" si="31"/>
        <v/>
      </c>
      <c r="Z19" s="104">
        <f t="shared" si="32"/>
        <v>0</v>
      </c>
      <c r="AA19" s="91" t="str">
        <f t="shared" si="33"/>
        <v/>
      </c>
      <c r="AC19" s="109" t="s">
        <v>50</v>
      </c>
      <c r="AD19" s="109"/>
      <c r="AE19" s="110"/>
      <c r="AF19" s="12"/>
      <c r="AG19" s="12"/>
      <c r="AH19" s="12"/>
      <c r="AI19" s="12"/>
      <c r="AJ19" s="12"/>
      <c r="AK19" s="12"/>
      <c r="AL19" s="5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13" customFormat="1" ht="14.25" customHeight="1" x14ac:dyDescent="0.5">
      <c r="A20" s="52">
        <v>45450</v>
      </c>
      <c r="B20" s="53"/>
      <c r="C20" s="54"/>
      <c r="D20" s="47"/>
      <c r="E20" s="55"/>
      <c r="F20" s="56"/>
      <c r="G20" s="91">
        <f t="shared" ref="G20" si="34">IF(E20="",0,CONCATENATE(E20,":",F20))</f>
        <v>0</v>
      </c>
      <c r="H20" s="55"/>
      <c r="I20" s="56"/>
      <c r="J20" s="91">
        <f t="shared" ref="J20" si="35">IF(H20="",0,CONCATENATE(H20,":",I20))</f>
        <v>0</v>
      </c>
      <c r="K20" s="91">
        <f t="shared" ref="K20" si="36">J20-G20</f>
        <v>0</v>
      </c>
      <c r="L20" s="55"/>
      <c r="M20" s="56"/>
      <c r="N20" s="91">
        <f t="shared" ref="N20" si="37">IF(L20="",0,CONCATENATE(L20,":",M20))</f>
        <v>0</v>
      </c>
      <c r="O20" s="55"/>
      <c r="P20" s="56"/>
      <c r="Q20" s="91">
        <f t="shared" ref="Q20" si="38">IF(O20="",0,CONCATENATE(O20,":",P20))</f>
        <v>0</v>
      </c>
      <c r="R20" s="91">
        <f t="shared" ref="R20" si="39">Q20-N20</f>
        <v>0</v>
      </c>
      <c r="S20" s="101">
        <f t="shared" ref="S20" si="40">K20+R20</f>
        <v>0</v>
      </c>
      <c r="T20" s="91" t="str">
        <f t="shared" ref="T20" si="41">IF(B20="av",($E$7)*(-1),IF(B20="df",($E$7)*(-1),IF(D20="X","",IF(B20="sd",ROUND(S20-($E$7*(1-$AE$4)),10),IF(S20=0,"",ROUND(S20-$E$7,10))))))</f>
        <v/>
      </c>
      <c r="U20" s="91" t="str">
        <f t="shared" ref="U20" si="42">IF(T20&gt;0,T20,0)</f>
        <v/>
      </c>
      <c r="V20" s="104">
        <f t="shared" ref="V20" si="43">IF(T20&lt;0,T20*(-1),0)</f>
        <v>0</v>
      </c>
      <c r="W20" s="91" t="str">
        <f t="shared" ref="W20" si="44">IF(U20=V20,U20,IF(V20&gt;0,V20,U20))</f>
        <v/>
      </c>
      <c r="X20" s="101" t="str">
        <f t="shared" ref="X20" si="45">IF(D20="X",ROUND(S20-$E$7,10),"")</f>
        <v/>
      </c>
      <c r="Y20" s="91" t="str">
        <f t="shared" ref="Y20" si="46">IF(X20&gt;0,X20,0)</f>
        <v/>
      </c>
      <c r="Z20" s="104">
        <f t="shared" ref="Z20" si="47">IF(X20&lt;0,X20*(-1),0)</f>
        <v>0</v>
      </c>
      <c r="AA20" s="91" t="str">
        <f t="shared" ref="AA20" si="48">IF(Y20=Z20,Y20,IF(Z20&gt;0,Z20,Y20))</f>
        <v/>
      </c>
      <c r="AC20" s="109" t="s">
        <v>49</v>
      </c>
      <c r="AD20" s="109"/>
      <c r="AE20" s="110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45">
        <v>45451</v>
      </c>
      <c r="B21" s="46"/>
      <c r="C21" s="47"/>
      <c r="D21" s="47"/>
      <c r="E21" s="48"/>
      <c r="F21" s="49"/>
      <c r="G21" s="91">
        <f t="shared" ref="G21:G27" si="49">IF(E21="",0,CONCATENATE(E21,":",F21))</f>
        <v>0</v>
      </c>
      <c r="H21" s="48"/>
      <c r="I21" s="49"/>
      <c r="J21" s="91">
        <f t="shared" ref="J21:J27" si="50">IF(H21="",0,CONCATENATE(H21,":",I21))</f>
        <v>0</v>
      </c>
      <c r="K21" s="95">
        <f t="shared" ref="K21:K27" si="51">J21-G21</f>
        <v>0</v>
      </c>
      <c r="L21" s="48"/>
      <c r="M21" s="49"/>
      <c r="N21" s="91">
        <f t="shared" ref="N21:N27" si="52">IF(L21="",0,CONCATENATE(L21,":",M21))</f>
        <v>0</v>
      </c>
      <c r="O21" s="48"/>
      <c r="P21" s="49"/>
      <c r="Q21" s="91">
        <f t="shared" ref="Q21:Q27" si="53">IF(O21="",0,CONCATENATE(O21,":",P21))</f>
        <v>0</v>
      </c>
      <c r="R21" s="95">
        <f t="shared" ref="R21:R27" si="54">Q21-N21</f>
        <v>0</v>
      </c>
      <c r="S21" s="95">
        <f t="shared" ref="S21:S27" si="55">K21+R21</f>
        <v>0</v>
      </c>
      <c r="T21" s="95" t="str">
        <f t="shared" ref="T21:T22" si="56">IF($D21="X","",IF($S21=0,"",ROUND($S21,10)))</f>
        <v/>
      </c>
      <c r="U21" s="95" t="str">
        <f t="shared" ref="U21:U27" si="57">IF(T21&gt;0,T21,0)</f>
        <v/>
      </c>
      <c r="V21" s="103">
        <f t="shared" ref="V21:V27" si="58">IF(T21&lt;0,T21*(-1),0)</f>
        <v>0</v>
      </c>
      <c r="W21" s="95" t="str">
        <f t="shared" ref="W21:W22" si="59">IF($D21="X","",IF($S21=0,"",ROUND($S21,10)))</f>
        <v/>
      </c>
      <c r="X21" s="95" t="str">
        <f t="shared" ref="X21:X22" si="60">IF($D21="X",ROUND($S21,10),"")</f>
        <v/>
      </c>
      <c r="Y21" s="95" t="str">
        <f t="shared" ref="Y21:Y27" si="61">IF(X21&gt;0,X21,0)</f>
        <v/>
      </c>
      <c r="Z21" s="95">
        <f t="shared" ref="Z21:Z27" si="62">IF(X21&lt;0,X21*(-1),0)</f>
        <v>0</v>
      </c>
      <c r="AA21" s="95" t="str">
        <f t="shared" ref="AA21:AA22" si="63">IF($D21="X",ROUND($S21,10),"")</f>
        <v/>
      </c>
      <c r="AC21" s="13"/>
      <c r="AD21" s="13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45">
        <v>45452</v>
      </c>
      <c r="B22" s="46"/>
      <c r="C22" s="47"/>
      <c r="D22" s="47"/>
      <c r="E22" s="48"/>
      <c r="F22" s="49"/>
      <c r="G22" s="91">
        <f t="shared" si="49"/>
        <v>0</v>
      </c>
      <c r="H22" s="48"/>
      <c r="I22" s="49"/>
      <c r="J22" s="91">
        <f t="shared" si="50"/>
        <v>0</v>
      </c>
      <c r="K22" s="95">
        <f t="shared" si="51"/>
        <v>0</v>
      </c>
      <c r="L22" s="48"/>
      <c r="M22" s="49"/>
      <c r="N22" s="91">
        <f t="shared" si="52"/>
        <v>0</v>
      </c>
      <c r="O22" s="48"/>
      <c r="P22" s="49"/>
      <c r="Q22" s="91">
        <f t="shared" si="53"/>
        <v>0</v>
      </c>
      <c r="R22" s="95">
        <f t="shared" si="54"/>
        <v>0</v>
      </c>
      <c r="S22" s="95">
        <f t="shared" si="55"/>
        <v>0</v>
      </c>
      <c r="T22" s="95" t="str">
        <f t="shared" si="56"/>
        <v/>
      </c>
      <c r="U22" s="95" t="str">
        <f t="shared" si="57"/>
        <v/>
      </c>
      <c r="V22" s="103">
        <f t="shared" si="58"/>
        <v>0</v>
      </c>
      <c r="W22" s="95" t="str">
        <f t="shared" si="59"/>
        <v/>
      </c>
      <c r="X22" s="95" t="str">
        <f t="shared" si="60"/>
        <v/>
      </c>
      <c r="Y22" s="95" t="str">
        <f t="shared" si="61"/>
        <v/>
      </c>
      <c r="Z22" s="95">
        <f t="shared" si="62"/>
        <v>0</v>
      </c>
      <c r="AA22" s="95" t="str">
        <f t="shared" si="63"/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52">
        <v>45453</v>
      </c>
      <c r="B23" s="53"/>
      <c r="C23" s="54"/>
      <c r="D23" s="47"/>
      <c r="E23" s="55"/>
      <c r="F23" s="56"/>
      <c r="G23" s="91">
        <f t="shared" si="49"/>
        <v>0</v>
      </c>
      <c r="H23" s="55"/>
      <c r="I23" s="56"/>
      <c r="J23" s="91">
        <f t="shared" si="50"/>
        <v>0</v>
      </c>
      <c r="K23" s="91">
        <f t="shared" si="51"/>
        <v>0</v>
      </c>
      <c r="L23" s="55"/>
      <c r="M23" s="56"/>
      <c r="N23" s="91">
        <f t="shared" si="52"/>
        <v>0</v>
      </c>
      <c r="O23" s="55"/>
      <c r="P23" s="56"/>
      <c r="Q23" s="91">
        <f t="shared" si="53"/>
        <v>0</v>
      </c>
      <c r="R23" s="91">
        <f t="shared" si="54"/>
        <v>0</v>
      </c>
      <c r="S23" s="101">
        <f t="shared" si="55"/>
        <v>0</v>
      </c>
      <c r="T23" s="91" t="str">
        <f t="shared" ref="T23:T27" si="64">IF(B23="av",($E$7)*(-1),IF(B23="df",($E$7)*(-1),IF(D23="X","",IF(B23="sd",ROUND(S23-($E$7*(1-$AE$4)),10),IF(S23=0,"",ROUND(S23-$E$7,10))))))</f>
        <v/>
      </c>
      <c r="U23" s="91" t="str">
        <f t="shared" si="57"/>
        <v/>
      </c>
      <c r="V23" s="104">
        <f t="shared" si="58"/>
        <v>0</v>
      </c>
      <c r="W23" s="91" t="str">
        <f t="shared" ref="W23:W27" si="65">IF(U23=V23,U23,IF(V23&gt;0,V23,U23))</f>
        <v/>
      </c>
      <c r="X23" s="101" t="str">
        <f t="shared" ref="X23:X27" si="66">IF(D23="X",ROUND(S23-$E$7,10),"")</f>
        <v/>
      </c>
      <c r="Y23" s="91" t="str">
        <f t="shared" si="61"/>
        <v/>
      </c>
      <c r="Z23" s="104">
        <f t="shared" si="62"/>
        <v>0</v>
      </c>
      <c r="AA23" s="91" t="str">
        <f t="shared" ref="AA23:AA27" si="67">IF(Y23=Z23,Y23,IF(Z23&gt;0,Z23,Y23))</f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52">
        <v>45454</v>
      </c>
      <c r="B24" s="53"/>
      <c r="C24" s="54"/>
      <c r="D24" s="47"/>
      <c r="E24" s="55"/>
      <c r="F24" s="56"/>
      <c r="G24" s="91">
        <f t="shared" si="49"/>
        <v>0</v>
      </c>
      <c r="H24" s="55"/>
      <c r="I24" s="56"/>
      <c r="J24" s="91">
        <f t="shared" si="50"/>
        <v>0</v>
      </c>
      <c r="K24" s="91">
        <f t="shared" si="51"/>
        <v>0</v>
      </c>
      <c r="L24" s="55"/>
      <c r="M24" s="56"/>
      <c r="N24" s="91">
        <f t="shared" si="52"/>
        <v>0</v>
      </c>
      <c r="O24" s="55"/>
      <c r="P24" s="56"/>
      <c r="Q24" s="91">
        <f t="shared" si="53"/>
        <v>0</v>
      </c>
      <c r="R24" s="91">
        <f t="shared" si="54"/>
        <v>0</v>
      </c>
      <c r="S24" s="101">
        <f t="shared" si="55"/>
        <v>0</v>
      </c>
      <c r="T24" s="91" t="str">
        <f t="shared" si="64"/>
        <v/>
      </c>
      <c r="U24" s="91" t="str">
        <f t="shared" si="57"/>
        <v/>
      </c>
      <c r="V24" s="104">
        <f t="shared" si="58"/>
        <v>0</v>
      </c>
      <c r="W24" s="91" t="str">
        <f t="shared" si="65"/>
        <v/>
      </c>
      <c r="X24" s="101" t="str">
        <f t="shared" si="66"/>
        <v/>
      </c>
      <c r="Y24" s="91" t="str">
        <f t="shared" si="61"/>
        <v/>
      </c>
      <c r="Z24" s="104">
        <f t="shared" si="62"/>
        <v>0</v>
      </c>
      <c r="AA24" s="91" t="str">
        <f t="shared" si="67"/>
        <v/>
      </c>
      <c r="AC24" s="65" t="s">
        <v>30</v>
      </c>
      <c r="AD24" s="65"/>
      <c r="AE24" s="51">
        <f>COUNTIF(B$14:B$44,"1/2av")</f>
        <v>0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52">
        <v>45455</v>
      </c>
      <c r="B25" s="53"/>
      <c r="C25" s="54"/>
      <c r="D25" s="47"/>
      <c r="E25" s="55"/>
      <c r="F25" s="56"/>
      <c r="G25" s="91">
        <f t="shared" si="49"/>
        <v>0</v>
      </c>
      <c r="H25" s="55"/>
      <c r="I25" s="56"/>
      <c r="J25" s="91">
        <f t="shared" si="50"/>
        <v>0</v>
      </c>
      <c r="K25" s="91">
        <f t="shared" si="51"/>
        <v>0</v>
      </c>
      <c r="L25" s="55"/>
      <c r="M25" s="56"/>
      <c r="N25" s="91">
        <f t="shared" si="52"/>
        <v>0</v>
      </c>
      <c r="O25" s="55"/>
      <c r="P25" s="56"/>
      <c r="Q25" s="91">
        <f t="shared" si="53"/>
        <v>0</v>
      </c>
      <c r="R25" s="91">
        <f t="shared" si="54"/>
        <v>0</v>
      </c>
      <c r="S25" s="101">
        <f t="shared" si="55"/>
        <v>0</v>
      </c>
      <c r="T25" s="91" t="str">
        <f t="shared" si="64"/>
        <v/>
      </c>
      <c r="U25" s="91" t="str">
        <f t="shared" si="57"/>
        <v/>
      </c>
      <c r="V25" s="104">
        <f t="shared" si="58"/>
        <v>0</v>
      </c>
      <c r="W25" s="91" t="str">
        <f t="shared" si="65"/>
        <v/>
      </c>
      <c r="X25" s="101" t="str">
        <f t="shared" si="66"/>
        <v/>
      </c>
      <c r="Y25" s="91" t="str">
        <f t="shared" si="61"/>
        <v/>
      </c>
      <c r="Z25" s="104">
        <f t="shared" si="62"/>
        <v>0</v>
      </c>
      <c r="AA25" s="91" t="str">
        <f t="shared" si="67"/>
        <v/>
      </c>
      <c r="AC25" s="66" t="s">
        <v>22</v>
      </c>
      <c r="AD25" s="66"/>
      <c r="AE25" s="51">
        <f>AE23+(AE24*0.5)+Mai!AE25</f>
        <v>0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52">
        <v>45456</v>
      </c>
      <c r="B26" s="53"/>
      <c r="C26" s="54"/>
      <c r="D26" s="47"/>
      <c r="E26" s="55"/>
      <c r="F26" s="56"/>
      <c r="G26" s="91">
        <f t="shared" si="49"/>
        <v>0</v>
      </c>
      <c r="H26" s="55"/>
      <c r="I26" s="56"/>
      <c r="J26" s="91">
        <f t="shared" si="50"/>
        <v>0</v>
      </c>
      <c r="K26" s="91">
        <f t="shared" si="51"/>
        <v>0</v>
      </c>
      <c r="L26" s="55"/>
      <c r="M26" s="56"/>
      <c r="N26" s="91">
        <f t="shared" si="52"/>
        <v>0</v>
      </c>
      <c r="O26" s="55"/>
      <c r="P26" s="56"/>
      <c r="Q26" s="91">
        <f t="shared" si="53"/>
        <v>0</v>
      </c>
      <c r="R26" s="91">
        <f t="shared" si="54"/>
        <v>0</v>
      </c>
      <c r="S26" s="101">
        <f t="shared" si="55"/>
        <v>0</v>
      </c>
      <c r="T26" s="91" t="str">
        <f t="shared" si="64"/>
        <v/>
      </c>
      <c r="U26" s="91" t="str">
        <f t="shared" si="57"/>
        <v/>
      </c>
      <c r="V26" s="104">
        <f t="shared" si="58"/>
        <v>0</v>
      </c>
      <c r="W26" s="91" t="str">
        <f t="shared" si="65"/>
        <v/>
      </c>
      <c r="X26" s="101" t="str">
        <f t="shared" si="66"/>
        <v/>
      </c>
      <c r="Y26" s="91" t="str">
        <f t="shared" si="61"/>
        <v/>
      </c>
      <c r="Z26" s="104">
        <f t="shared" si="62"/>
        <v>0</v>
      </c>
      <c r="AA26" s="91" t="str">
        <f t="shared" si="67"/>
        <v/>
      </c>
      <c r="AE26" s="29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52">
        <v>45457</v>
      </c>
      <c r="B27" s="53"/>
      <c r="C27" s="54"/>
      <c r="D27" s="47"/>
      <c r="E27" s="55"/>
      <c r="F27" s="56"/>
      <c r="G27" s="91">
        <f t="shared" si="49"/>
        <v>0</v>
      </c>
      <c r="H27" s="55"/>
      <c r="I27" s="56"/>
      <c r="J27" s="91">
        <f t="shared" si="50"/>
        <v>0</v>
      </c>
      <c r="K27" s="91">
        <f t="shared" si="51"/>
        <v>0</v>
      </c>
      <c r="L27" s="55"/>
      <c r="M27" s="56"/>
      <c r="N27" s="91">
        <f t="shared" si="52"/>
        <v>0</v>
      </c>
      <c r="O27" s="55"/>
      <c r="P27" s="56"/>
      <c r="Q27" s="91">
        <f t="shared" si="53"/>
        <v>0</v>
      </c>
      <c r="R27" s="91">
        <f t="shared" si="54"/>
        <v>0</v>
      </c>
      <c r="S27" s="101">
        <f t="shared" si="55"/>
        <v>0</v>
      </c>
      <c r="T27" s="91" t="str">
        <f t="shared" si="64"/>
        <v/>
      </c>
      <c r="U27" s="91" t="str">
        <f t="shared" si="57"/>
        <v/>
      </c>
      <c r="V27" s="104">
        <f t="shared" si="58"/>
        <v>0</v>
      </c>
      <c r="W27" s="91" t="str">
        <f t="shared" si="65"/>
        <v/>
      </c>
      <c r="X27" s="101" t="str">
        <f t="shared" si="66"/>
        <v/>
      </c>
      <c r="Y27" s="91" t="str">
        <f t="shared" si="61"/>
        <v/>
      </c>
      <c r="Z27" s="104">
        <f t="shared" si="62"/>
        <v>0</v>
      </c>
      <c r="AA27" s="91" t="str">
        <f t="shared" si="67"/>
        <v/>
      </c>
      <c r="AC27" s="43" t="s">
        <v>21</v>
      </c>
      <c r="AD27" s="43"/>
      <c r="AE27" s="4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13" customFormat="1" ht="14.25" customHeight="1" x14ac:dyDescent="0.5">
      <c r="A28" s="45">
        <v>45458</v>
      </c>
      <c r="B28" s="46"/>
      <c r="C28" s="47"/>
      <c r="D28" s="47"/>
      <c r="E28" s="48"/>
      <c r="F28" s="49"/>
      <c r="G28" s="91">
        <f t="shared" ref="G28:G43" si="68">IF(E28="",0,CONCATENATE(E28,":",F28))</f>
        <v>0</v>
      </c>
      <c r="H28" s="48"/>
      <c r="I28" s="49"/>
      <c r="J28" s="91">
        <f t="shared" ref="J28:J43" si="69">IF(H28="",0,CONCATENATE(H28,":",I28))</f>
        <v>0</v>
      </c>
      <c r="K28" s="95">
        <f t="shared" ref="K28:K43" si="70">J28-G28</f>
        <v>0</v>
      </c>
      <c r="L28" s="48"/>
      <c r="M28" s="49"/>
      <c r="N28" s="91">
        <f t="shared" ref="N28:N43" si="71">IF(L28="",0,CONCATENATE(L28,":",M28))</f>
        <v>0</v>
      </c>
      <c r="O28" s="48"/>
      <c r="P28" s="49"/>
      <c r="Q28" s="91">
        <f t="shared" ref="Q28:Q43" si="72">IF(O28="",0,CONCATENATE(O28,":",P28))</f>
        <v>0</v>
      </c>
      <c r="R28" s="95">
        <f t="shared" ref="R28:R43" si="73">Q28-N28</f>
        <v>0</v>
      </c>
      <c r="S28" s="95">
        <f t="shared" ref="S28:S43" si="74">K28+R28</f>
        <v>0</v>
      </c>
      <c r="T28" s="95" t="str">
        <f t="shared" ref="T28:T29" si="75">IF($D28="X","",IF($S28=0,"",ROUND($S28,10)))</f>
        <v/>
      </c>
      <c r="U28" s="95" t="str">
        <f t="shared" ref="U28:U43" si="76">IF(T28&gt;0,T28,0)</f>
        <v/>
      </c>
      <c r="V28" s="103">
        <f t="shared" ref="V28:V43" si="77">IF(T28&lt;0,T28*(-1),0)</f>
        <v>0</v>
      </c>
      <c r="W28" s="95" t="str">
        <f t="shared" ref="W28:W29" si="78">IF($D28="X","",IF($S28=0,"",ROUND($S28,10)))</f>
        <v/>
      </c>
      <c r="X28" s="95" t="str">
        <f t="shared" ref="X28:X29" si="79">IF($D28="X",ROUND($S28,10),"")</f>
        <v/>
      </c>
      <c r="Y28" s="95" t="str">
        <f t="shared" ref="Y28:Y43" si="80">IF(X28&gt;0,X28,0)</f>
        <v/>
      </c>
      <c r="Z28" s="95">
        <f t="shared" ref="Z28:Z43" si="81">IF(X28&lt;0,X28*(-1),0)</f>
        <v>0</v>
      </c>
      <c r="AA28" s="95" t="str">
        <f t="shared" ref="AA28:AA29" si="82">IF($D28="X",ROUND($S28,10),"")</f>
        <v/>
      </c>
      <c r="AC28" s="50" t="s">
        <v>23</v>
      </c>
      <c r="AD28" s="108">
        <f>Y$45-Z$45</f>
        <v>0</v>
      </c>
      <c r="AE28" s="104">
        <f>IF(AD28=0,0,IF(AD28&lt;0,AD28*(-1),AD28))</f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13" customFormat="1" ht="14.25" customHeight="1" x14ac:dyDescent="0.5">
      <c r="A29" s="45">
        <v>45459</v>
      </c>
      <c r="B29" s="46"/>
      <c r="C29" s="47"/>
      <c r="D29" s="47"/>
      <c r="E29" s="48"/>
      <c r="F29" s="49"/>
      <c r="G29" s="91">
        <f t="shared" si="68"/>
        <v>0</v>
      </c>
      <c r="H29" s="48"/>
      <c r="I29" s="49"/>
      <c r="J29" s="91">
        <f t="shared" si="69"/>
        <v>0</v>
      </c>
      <c r="K29" s="95">
        <f t="shared" si="70"/>
        <v>0</v>
      </c>
      <c r="L29" s="48"/>
      <c r="M29" s="49"/>
      <c r="N29" s="91">
        <f t="shared" si="71"/>
        <v>0</v>
      </c>
      <c r="O29" s="48"/>
      <c r="P29" s="49"/>
      <c r="Q29" s="91">
        <f t="shared" si="72"/>
        <v>0</v>
      </c>
      <c r="R29" s="95">
        <f t="shared" si="73"/>
        <v>0</v>
      </c>
      <c r="S29" s="95">
        <f t="shared" si="74"/>
        <v>0</v>
      </c>
      <c r="T29" s="95" t="str">
        <f t="shared" si="75"/>
        <v/>
      </c>
      <c r="U29" s="95" t="str">
        <f t="shared" si="76"/>
        <v/>
      </c>
      <c r="V29" s="103">
        <f t="shared" si="77"/>
        <v>0</v>
      </c>
      <c r="W29" s="95" t="str">
        <f t="shared" si="78"/>
        <v/>
      </c>
      <c r="X29" s="95" t="str">
        <f t="shared" si="79"/>
        <v/>
      </c>
      <c r="Y29" s="95" t="str">
        <f t="shared" si="80"/>
        <v/>
      </c>
      <c r="Z29" s="95">
        <f t="shared" si="81"/>
        <v>0</v>
      </c>
      <c r="AA29" s="95" t="str">
        <f t="shared" si="82"/>
        <v/>
      </c>
      <c r="AC29" s="50" t="s">
        <v>12</v>
      </c>
      <c r="AD29" s="108">
        <f>AD28+Mai!AD29</f>
        <v>0</v>
      </c>
      <c r="AE29" s="104">
        <f>IF(AD29=0,0,IF(AD29&lt;0,AD29*(-1),AD29))</f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52">
        <v>45460</v>
      </c>
      <c r="B30" s="53"/>
      <c r="C30" s="54"/>
      <c r="D30" s="47"/>
      <c r="E30" s="55"/>
      <c r="F30" s="56"/>
      <c r="G30" s="91">
        <f t="shared" si="68"/>
        <v>0</v>
      </c>
      <c r="H30" s="55"/>
      <c r="I30" s="56"/>
      <c r="J30" s="91">
        <f t="shared" si="69"/>
        <v>0</v>
      </c>
      <c r="K30" s="91">
        <f t="shared" si="70"/>
        <v>0</v>
      </c>
      <c r="L30" s="55"/>
      <c r="M30" s="56"/>
      <c r="N30" s="91">
        <f t="shared" si="71"/>
        <v>0</v>
      </c>
      <c r="O30" s="55"/>
      <c r="P30" s="56"/>
      <c r="Q30" s="91">
        <f t="shared" si="72"/>
        <v>0</v>
      </c>
      <c r="R30" s="91">
        <f t="shared" si="73"/>
        <v>0</v>
      </c>
      <c r="S30" s="101">
        <f t="shared" si="74"/>
        <v>0</v>
      </c>
      <c r="T30" s="91" t="str">
        <f t="shared" ref="T30:T34" si="83">IF(B30="av",($E$7)*(-1),IF(B30="df",($E$7)*(-1),IF(D30="X","",IF(B30="sd",ROUND(S30-($E$7*(1-$AE$4)),10),IF(S30=0,"",ROUND(S30-$E$7,10))))))</f>
        <v/>
      </c>
      <c r="U30" s="91" t="str">
        <f t="shared" si="76"/>
        <v/>
      </c>
      <c r="V30" s="104">
        <f t="shared" si="77"/>
        <v>0</v>
      </c>
      <c r="W30" s="91" t="str">
        <f t="shared" ref="W30:W34" si="84">IF(U30=V30,U30,IF(V30&gt;0,V30,U30))</f>
        <v/>
      </c>
      <c r="X30" s="101" t="str">
        <f t="shared" ref="X30:X34" si="85">IF(D30="X",ROUND(S30-$E$7,10),"")</f>
        <v/>
      </c>
      <c r="Y30" s="91" t="str">
        <f t="shared" si="80"/>
        <v/>
      </c>
      <c r="Z30" s="104">
        <f t="shared" si="81"/>
        <v>0</v>
      </c>
      <c r="AA30" s="91" t="str">
        <f t="shared" ref="AA30:AA34" si="86">IF(Y30=Z30,Y30,IF(Z30&gt;0,Z30,Y30))</f>
        <v/>
      </c>
      <c r="AC30" s="67" t="s">
        <v>31</v>
      </c>
      <c r="AD30" s="67"/>
      <c r="AE30" s="51">
        <f>COUNTIF(B$14:B$44,"ao")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52">
        <v>45461</v>
      </c>
      <c r="B31" s="53"/>
      <c r="C31" s="54"/>
      <c r="D31" s="47"/>
      <c r="E31" s="55"/>
      <c r="F31" s="56"/>
      <c r="G31" s="91">
        <f t="shared" si="68"/>
        <v>0</v>
      </c>
      <c r="H31" s="55"/>
      <c r="I31" s="56"/>
      <c r="J31" s="91">
        <f t="shared" si="69"/>
        <v>0</v>
      </c>
      <c r="K31" s="91">
        <f t="shared" si="70"/>
        <v>0</v>
      </c>
      <c r="L31" s="55"/>
      <c r="M31" s="56"/>
      <c r="N31" s="91">
        <f t="shared" si="71"/>
        <v>0</v>
      </c>
      <c r="O31" s="55"/>
      <c r="P31" s="56"/>
      <c r="Q31" s="91">
        <f t="shared" si="72"/>
        <v>0</v>
      </c>
      <c r="R31" s="91">
        <f t="shared" si="73"/>
        <v>0</v>
      </c>
      <c r="S31" s="101">
        <f t="shared" si="74"/>
        <v>0</v>
      </c>
      <c r="T31" s="91" t="str">
        <f t="shared" si="83"/>
        <v/>
      </c>
      <c r="U31" s="91" t="str">
        <f t="shared" si="76"/>
        <v/>
      </c>
      <c r="V31" s="104">
        <f t="shared" si="77"/>
        <v>0</v>
      </c>
      <c r="W31" s="91" t="str">
        <f t="shared" si="84"/>
        <v/>
      </c>
      <c r="X31" s="101" t="str">
        <f t="shared" si="85"/>
        <v/>
      </c>
      <c r="Y31" s="91" t="str">
        <f t="shared" si="80"/>
        <v/>
      </c>
      <c r="Z31" s="104">
        <f t="shared" si="81"/>
        <v>0</v>
      </c>
      <c r="AA31" s="91" t="str">
        <f t="shared" si="86"/>
        <v/>
      </c>
      <c r="AE31" s="29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52">
        <v>45462</v>
      </c>
      <c r="B32" s="53"/>
      <c r="C32" s="54"/>
      <c r="D32" s="47"/>
      <c r="E32" s="55"/>
      <c r="F32" s="56"/>
      <c r="G32" s="91">
        <f t="shared" si="68"/>
        <v>0</v>
      </c>
      <c r="H32" s="55"/>
      <c r="I32" s="56"/>
      <c r="J32" s="91">
        <f t="shared" si="69"/>
        <v>0</v>
      </c>
      <c r="K32" s="91">
        <f t="shared" si="70"/>
        <v>0</v>
      </c>
      <c r="L32" s="55"/>
      <c r="M32" s="56"/>
      <c r="N32" s="91">
        <f t="shared" si="71"/>
        <v>0</v>
      </c>
      <c r="O32" s="55"/>
      <c r="P32" s="56"/>
      <c r="Q32" s="91">
        <f t="shared" si="72"/>
        <v>0</v>
      </c>
      <c r="R32" s="91">
        <f t="shared" si="73"/>
        <v>0</v>
      </c>
      <c r="S32" s="101">
        <f t="shared" si="74"/>
        <v>0</v>
      </c>
      <c r="T32" s="91" t="str">
        <f t="shared" si="83"/>
        <v/>
      </c>
      <c r="U32" s="91" t="str">
        <f t="shared" si="76"/>
        <v/>
      </c>
      <c r="V32" s="104">
        <f t="shared" si="77"/>
        <v>0</v>
      </c>
      <c r="W32" s="91" t="str">
        <f t="shared" si="84"/>
        <v/>
      </c>
      <c r="X32" s="101" t="str">
        <f t="shared" si="85"/>
        <v/>
      </c>
      <c r="Y32" s="91" t="str">
        <f t="shared" si="80"/>
        <v/>
      </c>
      <c r="Z32" s="104">
        <f t="shared" si="81"/>
        <v>0</v>
      </c>
      <c r="AA32" s="91" t="str">
        <f t="shared" si="86"/>
        <v/>
      </c>
      <c r="AC32" s="43" t="s">
        <v>15</v>
      </c>
      <c r="AD32" s="43"/>
      <c r="AE32" s="6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52">
        <v>45463</v>
      </c>
      <c r="B33" s="53"/>
      <c r="C33" s="54"/>
      <c r="D33" s="47"/>
      <c r="E33" s="55"/>
      <c r="F33" s="56"/>
      <c r="G33" s="91">
        <f t="shared" si="68"/>
        <v>0</v>
      </c>
      <c r="H33" s="55"/>
      <c r="I33" s="56"/>
      <c r="J33" s="91">
        <f t="shared" si="69"/>
        <v>0</v>
      </c>
      <c r="K33" s="91">
        <f t="shared" si="70"/>
        <v>0</v>
      </c>
      <c r="L33" s="55"/>
      <c r="M33" s="56"/>
      <c r="N33" s="91">
        <f t="shared" si="71"/>
        <v>0</v>
      </c>
      <c r="O33" s="55"/>
      <c r="P33" s="56"/>
      <c r="Q33" s="91">
        <f t="shared" si="72"/>
        <v>0</v>
      </c>
      <c r="R33" s="91">
        <f t="shared" si="73"/>
        <v>0</v>
      </c>
      <c r="S33" s="101">
        <f t="shared" si="74"/>
        <v>0</v>
      </c>
      <c r="T33" s="91" t="str">
        <f t="shared" si="83"/>
        <v/>
      </c>
      <c r="U33" s="91" t="str">
        <f t="shared" si="76"/>
        <v/>
      </c>
      <c r="V33" s="104">
        <f t="shared" si="77"/>
        <v>0</v>
      </c>
      <c r="W33" s="91" t="str">
        <f t="shared" si="84"/>
        <v/>
      </c>
      <c r="X33" s="101" t="str">
        <f t="shared" si="85"/>
        <v/>
      </c>
      <c r="Y33" s="91" t="str">
        <f t="shared" si="80"/>
        <v/>
      </c>
      <c r="Z33" s="104">
        <f t="shared" si="81"/>
        <v>0</v>
      </c>
      <c r="AA33" s="91" t="str">
        <f t="shared" si="86"/>
        <v/>
      </c>
      <c r="AC33" s="67" t="s">
        <v>32</v>
      </c>
      <c r="AD33" s="67"/>
      <c r="AE33" s="68">
        <f>IF($AE$5-(COUNTIF(B$14:B$44,"f")+($AE$5-Mai!AE33))&gt;-1,Mai!AE33-COUNTIF(B$14:B$44,"f"),0)</f>
        <v>0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52">
        <v>45464</v>
      </c>
      <c r="B34" s="53"/>
      <c r="C34" s="54"/>
      <c r="D34" s="47"/>
      <c r="E34" s="55"/>
      <c r="F34" s="56"/>
      <c r="G34" s="91">
        <f t="shared" si="68"/>
        <v>0</v>
      </c>
      <c r="H34" s="55"/>
      <c r="I34" s="56"/>
      <c r="J34" s="91">
        <f t="shared" si="69"/>
        <v>0</v>
      </c>
      <c r="K34" s="91">
        <f t="shared" si="70"/>
        <v>0</v>
      </c>
      <c r="L34" s="55"/>
      <c r="M34" s="56"/>
      <c r="N34" s="91">
        <f t="shared" si="71"/>
        <v>0</v>
      </c>
      <c r="O34" s="55"/>
      <c r="P34" s="56"/>
      <c r="Q34" s="91">
        <f t="shared" si="72"/>
        <v>0</v>
      </c>
      <c r="R34" s="91">
        <f t="shared" si="73"/>
        <v>0</v>
      </c>
      <c r="S34" s="101">
        <f t="shared" si="74"/>
        <v>0</v>
      </c>
      <c r="T34" s="91" t="str">
        <f t="shared" si="83"/>
        <v/>
      </c>
      <c r="U34" s="91" t="str">
        <f t="shared" si="76"/>
        <v/>
      </c>
      <c r="V34" s="104">
        <f t="shared" si="77"/>
        <v>0</v>
      </c>
      <c r="W34" s="91" t="str">
        <f t="shared" si="84"/>
        <v/>
      </c>
      <c r="X34" s="101" t="str">
        <f t="shared" si="85"/>
        <v/>
      </c>
      <c r="Y34" s="91" t="str">
        <f t="shared" si="80"/>
        <v/>
      </c>
      <c r="Z34" s="104">
        <f t="shared" si="81"/>
        <v>0</v>
      </c>
      <c r="AA34" s="91" t="str">
        <f t="shared" si="86"/>
        <v/>
      </c>
      <c r="AC34" s="69" t="s">
        <v>28</v>
      </c>
      <c r="AD34" s="69"/>
      <c r="AE34" s="51">
        <f>IF(Mai!AE34&gt;0,Mai!AE34+COUNTIF(B$14:B$44,"f"),IF(COUNTIF(B$14:B$44,"f")&gt;Mai!AE33,COUNTIF(B$14:B$44,"f")-Mai!AE33,0))</f>
        <v>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13" customFormat="1" ht="14.25" customHeight="1" x14ac:dyDescent="0.5">
      <c r="A35" s="45">
        <v>45465</v>
      </c>
      <c r="B35" s="46"/>
      <c r="C35" s="47"/>
      <c r="D35" s="47"/>
      <c r="E35" s="48"/>
      <c r="F35" s="49"/>
      <c r="G35" s="91">
        <f t="shared" si="68"/>
        <v>0</v>
      </c>
      <c r="H35" s="48"/>
      <c r="I35" s="49"/>
      <c r="J35" s="91">
        <f t="shared" si="69"/>
        <v>0</v>
      </c>
      <c r="K35" s="95">
        <f t="shared" si="70"/>
        <v>0</v>
      </c>
      <c r="L35" s="48"/>
      <c r="M35" s="49"/>
      <c r="N35" s="91">
        <f t="shared" si="71"/>
        <v>0</v>
      </c>
      <c r="O35" s="48"/>
      <c r="P35" s="49"/>
      <c r="Q35" s="91">
        <f t="shared" si="72"/>
        <v>0</v>
      </c>
      <c r="R35" s="95">
        <f t="shared" si="73"/>
        <v>0</v>
      </c>
      <c r="S35" s="95">
        <f t="shared" si="74"/>
        <v>0</v>
      </c>
      <c r="T35" s="95" t="str">
        <f t="shared" ref="T35:T36" si="87">IF($D35="X","",IF($S35=0,"",ROUND($S35,10)))</f>
        <v/>
      </c>
      <c r="U35" s="95" t="str">
        <f t="shared" si="76"/>
        <v/>
      </c>
      <c r="V35" s="103">
        <f t="shared" si="77"/>
        <v>0</v>
      </c>
      <c r="W35" s="95" t="str">
        <f t="shared" ref="W35:W36" si="88">IF($D35="X","",IF($S35=0,"",ROUND($S35,10)))</f>
        <v/>
      </c>
      <c r="X35" s="95" t="str">
        <f t="shared" ref="X35:X36" si="89">IF($D35="X",ROUND($S35,10),"")</f>
        <v/>
      </c>
      <c r="Y35" s="95" t="str">
        <f t="shared" si="80"/>
        <v/>
      </c>
      <c r="Z35" s="95">
        <f t="shared" si="81"/>
        <v>0</v>
      </c>
      <c r="AA35" s="95" t="str">
        <f t="shared" ref="AA35:AA36" si="90">IF($D35="X",ROUND($S35,10),"")</f>
        <v/>
      </c>
      <c r="AC35" s="67" t="s">
        <v>52</v>
      </c>
      <c r="AD35" s="67"/>
      <c r="AE35" s="68">
        <f>IF($AE$6-(COUNTIF(B$14:B$44,"s")+($AE$6-Mai!AE35))&gt;-1,Mai!AE35-COUNTIF(B$14:B$44,"s"),0)</f>
        <v>0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s="13" customFormat="1" ht="14.25" customHeight="1" x14ac:dyDescent="0.5">
      <c r="A36" s="45">
        <v>45466</v>
      </c>
      <c r="B36" s="46"/>
      <c r="C36" s="47"/>
      <c r="D36" s="47"/>
      <c r="E36" s="48"/>
      <c r="F36" s="49"/>
      <c r="G36" s="91">
        <f t="shared" si="68"/>
        <v>0</v>
      </c>
      <c r="H36" s="48"/>
      <c r="I36" s="49"/>
      <c r="J36" s="91">
        <f t="shared" si="69"/>
        <v>0</v>
      </c>
      <c r="K36" s="95">
        <f t="shared" si="70"/>
        <v>0</v>
      </c>
      <c r="L36" s="48"/>
      <c r="M36" s="49"/>
      <c r="N36" s="91">
        <f t="shared" si="71"/>
        <v>0</v>
      </c>
      <c r="O36" s="48"/>
      <c r="P36" s="49"/>
      <c r="Q36" s="91">
        <f t="shared" si="72"/>
        <v>0</v>
      </c>
      <c r="R36" s="95">
        <f t="shared" si="73"/>
        <v>0</v>
      </c>
      <c r="S36" s="95">
        <f t="shared" si="74"/>
        <v>0</v>
      </c>
      <c r="T36" s="95" t="str">
        <f t="shared" si="87"/>
        <v/>
      </c>
      <c r="U36" s="95" t="str">
        <f t="shared" si="76"/>
        <v/>
      </c>
      <c r="V36" s="103">
        <f t="shared" si="77"/>
        <v>0</v>
      </c>
      <c r="W36" s="95" t="str">
        <f t="shared" si="88"/>
        <v/>
      </c>
      <c r="X36" s="95" t="str">
        <f t="shared" si="89"/>
        <v/>
      </c>
      <c r="Y36" s="95" t="str">
        <f t="shared" si="80"/>
        <v/>
      </c>
      <c r="Z36" s="95">
        <f t="shared" si="81"/>
        <v>0</v>
      </c>
      <c r="AA36" s="95" t="str">
        <f t="shared" si="90"/>
        <v/>
      </c>
      <c r="AC36" s="67" t="s">
        <v>33</v>
      </c>
      <c r="AD36" s="67"/>
      <c r="AE36" s="51">
        <f>COUNTIF(B$14:B$44,"vp")+Mai!AE36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52">
        <v>45467</v>
      </c>
      <c r="B37" s="53"/>
      <c r="C37" s="54"/>
      <c r="D37" s="47"/>
      <c r="E37" s="55"/>
      <c r="F37" s="56"/>
      <c r="G37" s="91">
        <f t="shared" si="68"/>
        <v>0</v>
      </c>
      <c r="H37" s="55"/>
      <c r="I37" s="56"/>
      <c r="J37" s="91">
        <f t="shared" si="69"/>
        <v>0</v>
      </c>
      <c r="K37" s="91">
        <f t="shared" si="70"/>
        <v>0</v>
      </c>
      <c r="L37" s="55"/>
      <c r="M37" s="56"/>
      <c r="N37" s="91">
        <f t="shared" si="71"/>
        <v>0</v>
      </c>
      <c r="O37" s="55"/>
      <c r="P37" s="56"/>
      <c r="Q37" s="91">
        <f t="shared" si="72"/>
        <v>0</v>
      </c>
      <c r="R37" s="91">
        <f t="shared" si="73"/>
        <v>0</v>
      </c>
      <c r="S37" s="101">
        <f t="shared" si="74"/>
        <v>0</v>
      </c>
      <c r="T37" s="91" t="str">
        <f t="shared" ref="T37:T41" si="91">IF(B37="av",($E$7)*(-1),IF(B37="df",($E$7)*(-1),IF(D37="X","",IF(B37="sd",ROUND(S37-($E$7*(1-$AE$4)),10),IF(S37=0,"",ROUND(S37-$E$7,10))))))</f>
        <v/>
      </c>
      <c r="U37" s="91" t="str">
        <f t="shared" si="76"/>
        <v/>
      </c>
      <c r="V37" s="104">
        <f t="shared" si="77"/>
        <v>0</v>
      </c>
      <c r="W37" s="91" t="str">
        <f t="shared" ref="W37:W41" si="92">IF(U37=V37,U37,IF(V37&gt;0,V37,U37))</f>
        <v/>
      </c>
      <c r="X37" s="101" t="str">
        <f t="shared" ref="X37:X41" si="93">IF(D37="X",ROUND(S37-$E$7,10),"")</f>
        <v/>
      </c>
      <c r="Y37" s="91" t="str">
        <f t="shared" si="80"/>
        <v/>
      </c>
      <c r="Z37" s="104">
        <f t="shared" si="81"/>
        <v>0</v>
      </c>
      <c r="AA37" s="91" t="str">
        <f t="shared" ref="AA37:AA41" si="94">IF(Y37=Z37,Y37,IF(Z37&gt;0,Z37,Y37))</f>
        <v/>
      </c>
      <c r="AC37" s="67" t="s">
        <v>34</v>
      </c>
      <c r="AD37" s="67"/>
      <c r="AE37" s="51">
        <f>COUNTIF(B$14:B$44,"sb")+Mai!AE37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52">
        <v>45468</v>
      </c>
      <c r="B38" s="53"/>
      <c r="C38" s="54"/>
      <c r="D38" s="47"/>
      <c r="E38" s="55"/>
      <c r="F38" s="56"/>
      <c r="G38" s="91">
        <f t="shared" si="68"/>
        <v>0</v>
      </c>
      <c r="H38" s="55"/>
      <c r="I38" s="56"/>
      <c r="J38" s="91">
        <f t="shared" si="69"/>
        <v>0</v>
      </c>
      <c r="K38" s="91">
        <f t="shared" si="70"/>
        <v>0</v>
      </c>
      <c r="L38" s="55"/>
      <c r="M38" s="56"/>
      <c r="N38" s="91">
        <f t="shared" si="71"/>
        <v>0</v>
      </c>
      <c r="O38" s="55"/>
      <c r="P38" s="56"/>
      <c r="Q38" s="91">
        <f t="shared" si="72"/>
        <v>0</v>
      </c>
      <c r="R38" s="91">
        <f t="shared" si="73"/>
        <v>0</v>
      </c>
      <c r="S38" s="101">
        <f t="shared" si="74"/>
        <v>0</v>
      </c>
      <c r="T38" s="91" t="str">
        <f t="shared" si="91"/>
        <v/>
      </c>
      <c r="U38" s="91" t="str">
        <f t="shared" si="76"/>
        <v/>
      </c>
      <c r="V38" s="104">
        <f t="shared" si="77"/>
        <v>0</v>
      </c>
      <c r="W38" s="91" t="str">
        <f t="shared" si="92"/>
        <v/>
      </c>
      <c r="X38" s="101" t="str">
        <f t="shared" si="93"/>
        <v/>
      </c>
      <c r="Y38" s="91" t="str">
        <f t="shared" si="80"/>
        <v/>
      </c>
      <c r="Z38" s="104">
        <f t="shared" si="81"/>
        <v>0</v>
      </c>
      <c r="AA38" s="91" t="str">
        <f t="shared" si="94"/>
        <v/>
      </c>
      <c r="AC38" s="70" t="s">
        <v>35</v>
      </c>
      <c r="AD38" s="70"/>
      <c r="AE38" s="51">
        <f>COUNTIF(B$14:B$44,"sm")+Mai!AE38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52">
        <v>45469</v>
      </c>
      <c r="B39" s="53"/>
      <c r="C39" s="54"/>
      <c r="D39" s="47"/>
      <c r="E39" s="55"/>
      <c r="F39" s="56"/>
      <c r="G39" s="91">
        <f t="shared" si="68"/>
        <v>0</v>
      </c>
      <c r="H39" s="55"/>
      <c r="I39" s="56"/>
      <c r="J39" s="91">
        <f t="shared" si="69"/>
        <v>0</v>
      </c>
      <c r="K39" s="91">
        <f t="shared" si="70"/>
        <v>0</v>
      </c>
      <c r="L39" s="55"/>
      <c r="M39" s="56"/>
      <c r="N39" s="91">
        <f t="shared" si="71"/>
        <v>0</v>
      </c>
      <c r="O39" s="55"/>
      <c r="P39" s="56"/>
      <c r="Q39" s="91">
        <f t="shared" si="72"/>
        <v>0</v>
      </c>
      <c r="R39" s="91">
        <f t="shared" si="73"/>
        <v>0</v>
      </c>
      <c r="S39" s="101">
        <f t="shared" si="74"/>
        <v>0</v>
      </c>
      <c r="T39" s="91" t="str">
        <f t="shared" si="91"/>
        <v/>
      </c>
      <c r="U39" s="91" t="str">
        <f t="shared" si="76"/>
        <v/>
      </c>
      <c r="V39" s="104">
        <f t="shared" si="77"/>
        <v>0</v>
      </c>
      <c r="W39" s="91" t="str">
        <f t="shared" si="92"/>
        <v/>
      </c>
      <c r="X39" s="101" t="str">
        <f t="shared" si="93"/>
        <v/>
      </c>
      <c r="Y39" s="91" t="str">
        <f t="shared" si="80"/>
        <v/>
      </c>
      <c r="Z39" s="104">
        <f t="shared" si="81"/>
        <v>0</v>
      </c>
      <c r="AA39" s="91" t="str">
        <f t="shared" si="94"/>
        <v/>
      </c>
      <c r="AC39" s="70" t="s">
        <v>36</v>
      </c>
      <c r="AD39" s="70"/>
      <c r="AE39" s="51">
        <f>COUNTIF(B$14:B$44,"sd")+Mai!AE39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52">
        <v>45470</v>
      </c>
      <c r="B40" s="53"/>
      <c r="C40" s="54"/>
      <c r="D40" s="47"/>
      <c r="E40" s="55"/>
      <c r="F40" s="56"/>
      <c r="G40" s="91">
        <f t="shared" si="68"/>
        <v>0</v>
      </c>
      <c r="H40" s="55"/>
      <c r="I40" s="56"/>
      <c r="J40" s="91">
        <f t="shared" si="69"/>
        <v>0</v>
      </c>
      <c r="K40" s="91">
        <f t="shared" si="70"/>
        <v>0</v>
      </c>
      <c r="L40" s="55"/>
      <c r="M40" s="56"/>
      <c r="N40" s="91">
        <f t="shared" si="71"/>
        <v>0</v>
      </c>
      <c r="O40" s="55"/>
      <c r="P40" s="56"/>
      <c r="Q40" s="91">
        <f t="shared" si="72"/>
        <v>0</v>
      </c>
      <c r="R40" s="91">
        <f t="shared" si="73"/>
        <v>0</v>
      </c>
      <c r="S40" s="101">
        <f t="shared" si="74"/>
        <v>0</v>
      </c>
      <c r="T40" s="91" t="str">
        <f t="shared" si="91"/>
        <v/>
      </c>
      <c r="U40" s="91" t="str">
        <f t="shared" si="76"/>
        <v/>
      </c>
      <c r="V40" s="104">
        <f t="shared" si="77"/>
        <v>0</v>
      </c>
      <c r="W40" s="91" t="str">
        <f t="shared" si="92"/>
        <v/>
      </c>
      <c r="X40" s="101" t="str">
        <f t="shared" si="93"/>
        <v/>
      </c>
      <c r="Y40" s="91" t="str">
        <f t="shared" si="80"/>
        <v/>
      </c>
      <c r="Z40" s="104">
        <f t="shared" si="81"/>
        <v>0</v>
      </c>
      <c r="AA40" s="91" t="str">
        <f t="shared" si="94"/>
        <v/>
      </c>
      <c r="AC40" s="70" t="s">
        <v>37</v>
      </c>
      <c r="AD40" s="70"/>
      <c r="AE40" s="51">
        <f>COUNTIF(B$14:B$44,"se")+Mai!AE40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52">
        <v>45471</v>
      </c>
      <c r="B41" s="53"/>
      <c r="C41" s="54"/>
      <c r="D41" s="47"/>
      <c r="E41" s="55"/>
      <c r="F41" s="56"/>
      <c r="G41" s="91">
        <f t="shared" si="68"/>
        <v>0</v>
      </c>
      <c r="H41" s="55"/>
      <c r="I41" s="56"/>
      <c r="J41" s="91">
        <f t="shared" si="69"/>
        <v>0</v>
      </c>
      <c r="K41" s="91">
        <f t="shared" si="70"/>
        <v>0</v>
      </c>
      <c r="L41" s="55"/>
      <c r="M41" s="56"/>
      <c r="N41" s="91">
        <f t="shared" si="71"/>
        <v>0</v>
      </c>
      <c r="O41" s="55"/>
      <c r="P41" s="56"/>
      <c r="Q41" s="91">
        <f t="shared" si="72"/>
        <v>0</v>
      </c>
      <c r="R41" s="91">
        <f t="shared" si="73"/>
        <v>0</v>
      </c>
      <c r="S41" s="101">
        <f t="shared" si="74"/>
        <v>0</v>
      </c>
      <c r="T41" s="91" t="str">
        <f t="shared" si="91"/>
        <v/>
      </c>
      <c r="U41" s="91" t="str">
        <f t="shared" si="76"/>
        <v/>
      </c>
      <c r="V41" s="104">
        <f t="shared" si="77"/>
        <v>0</v>
      </c>
      <c r="W41" s="91" t="str">
        <f t="shared" si="92"/>
        <v/>
      </c>
      <c r="X41" s="101" t="str">
        <f t="shared" si="93"/>
        <v/>
      </c>
      <c r="Y41" s="91" t="str">
        <f t="shared" si="80"/>
        <v/>
      </c>
      <c r="Z41" s="104">
        <f t="shared" si="81"/>
        <v>0</v>
      </c>
      <c r="AA41" s="91" t="str">
        <f t="shared" si="94"/>
        <v/>
      </c>
      <c r="AC41" s="70" t="s">
        <v>38</v>
      </c>
      <c r="AD41" s="70"/>
      <c r="AE41" s="51">
        <f>COUNTIF(B$14:B$44,"df")+Mai!AE41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13" customFormat="1" ht="14.25" customHeight="1" x14ac:dyDescent="0.5">
      <c r="A42" s="45">
        <v>45472</v>
      </c>
      <c r="B42" s="46"/>
      <c r="C42" s="47"/>
      <c r="D42" s="47"/>
      <c r="E42" s="48"/>
      <c r="F42" s="49"/>
      <c r="G42" s="91">
        <f t="shared" si="68"/>
        <v>0</v>
      </c>
      <c r="H42" s="48"/>
      <c r="I42" s="49"/>
      <c r="J42" s="91">
        <f t="shared" si="69"/>
        <v>0</v>
      </c>
      <c r="K42" s="95">
        <f t="shared" si="70"/>
        <v>0</v>
      </c>
      <c r="L42" s="48"/>
      <c r="M42" s="49"/>
      <c r="N42" s="91">
        <f t="shared" si="71"/>
        <v>0</v>
      </c>
      <c r="O42" s="48"/>
      <c r="P42" s="49"/>
      <c r="Q42" s="91">
        <f t="shared" si="72"/>
        <v>0</v>
      </c>
      <c r="R42" s="95">
        <f t="shared" si="73"/>
        <v>0</v>
      </c>
      <c r="S42" s="95">
        <f t="shared" si="74"/>
        <v>0</v>
      </c>
      <c r="T42" s="95" t="str">
        <f t="shared" ref="T42:T43" si="95">IF($D42="X","",IF($S42=0,"",ROUND($S42,10)))</f>
        <v/>
      </c>
      <c r="U42" s="95" t="str">
        <f t="shared" si="76"/>
        <v/>
      </c>
      <c r="V42" s="103">
        <f t="shared" si="77"/>
        <v>0</v>
      </c>
      <c r="W42" s="95" t="str">
        <f t="shared" ref="W42:W43" si="96">IF($D42="X","",IF($S42=0,"",ROUND($S42,10)))</f>
        <v/>
      </c>
      <c r="X42" s="95" t="str">
        <f t="shared" ref="X42:X43" si="97">IF($D42="X",ROUND($S42,10),"")</f>
        <v/>
      </c>
      <c r="Y42" s="95" t="str">
        <f t="shared" si="80"/>
        <v/>
      </c>
      <c r="Z42" s="95">
        <f t="shared" si="81"/>
        <v>0</v>
      </c>
      <c r="AA42" s="95" t="str">
        <f t="shared" ref="AA42:AA43" si="98">IF($D42="X",ROUND($S42,10),"")</f>
        <v/>
      </c>
      <c r="AC42" s="71" t="s">
        <v>14</v>
      </c>
      <c r="AD42" s="105"/>
      <c r="AE42" s="7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s="13" customFormat="1" ht="14.25" customHeight="1" x14ac:dyDescent="0.5">
      <c r="A43" s="45">
        <v>45473</v>
      </c>
      <c r="B43" s="46"/>
      <c r="C43" s="47"/>
      <c r="D43" s="47"/>
      <c r="E43" s="48"/>
      <c r="F43" s="49"/>
      <c r="G43" s="91">
        <f t="shared" si="68"/>
        <v>0</v>
      </c>
      <c r="H43" s="48"/>
      <c r="I43" s="49"/>
      <c r="J43" s="91">
        <f t="shared" si="69"/>
        <v>0</v>
      </c>
      <c r="K43" s="95">
        <f t="shared" si="70"/>
        <v>0</v>
      </c>
      <c r="L43" s="48"/>
      <c r="M43" s="49"/>
      <c r="N43" s="91">
        <f t="shared" si="71"/>
        <v>0</v>
      </c>
      <c r="O43" s="48"/>
      <c r="P43" s="49"/>
      <c r="Q43" s="91">
        <f t="shared" si="72"/>
        <v>0</v>
      </c>
      <c r="R43" s="95">
        <f t="shared" si="73"/>
        <v>0</v>
      </c>
      <c r="S43" s="95">
        <f t="shared" si="74"/>
        <v>0</v>
      </c>
      <c r="T43" s="95" t="str">
        <f t="shared" si="95"/>
        <v/>
      </c>
      <c r="U43" s="95" t="str">
        <f t="shared" si="76"/>
        <v/>
      </c>
      <c r="V43" s="103">
        <f t="shared" si="77"/>
        <v>0</v>
      </c>
      <c r="W43" s="95" t="str">
        <f t="shared" si="96"/>
        <v/>
      </c>
      <c r="X43" s="95" t="str">
        <f t="shared" si="97"/>
        <v/>
      </c>
      <c r="Y43" s="95" t="str">
        <f t="shared" si="80"/>
        <v/>
      </c>
      <c r="Z43" s="95">
        <f t="shared" si="81"/>
        <v>0</v>
      </c>
      <c r="AA43" s="95" t="str">
        <f t="shared" si="98"/>
        <v/>
      </c>
      <c r="AC43" s="73" t="s">
        <v>24</v>
      </c>
      <c r="AD43" s="106"/>
      <c r="AE43" s="74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52"/>
      <c r="B44" s="53"/>
      <c r="C44" s="54"/>
      <c r="D44" s="47"/>
      <c r="E44" s="55"/>
      <c r="F44" s="56"/>
      <c r="G44" s="91">
        <f t="shared" ref="G44" si="99">IF(E44="",0,CONCATENATE(E44,":",F44))</f>
        <v>0</v>
      </c>
      <c r="H44" s="55"/>
      <c r="I44" s="56"/>
      <c r="J44" s="91">
        <f t="shared" ref="J44" si="100">IF(H44="",0,CONCATENATE(H44,":",I44))</f>
        <v>0</v>
      </c>
      <c r="K44" s="91">
        <f t="shared" ref="K44" si="101">J44-G44</f>
        <v>0</v>
      </c>
      <c r="L44" s="55"/>
      <c r="M44" s="56"/>
      <c r="N44" s="91">
        <f t="shared" ref="N44" si="102">IF(L44="",0,CONCATENATE(L44,":",M44))</f>
        <v>0</v>
      </c>
      <c r="O44" s="55"/>
      <c r="P44" s="56"/>
      <c r="Q44" s="91">
        <f t="shared" ref="Q44" si="103">IF(O44="",0,CONCATENATE(O44,":",P44))</f>
        <v>0</v>
      </c>
      <c r="R44" s="91">
        <f t="shared" ref="R44" si="104">Q44-N44</f>
        <v>0</v>
      </c>
      <c r="S44" s="101">
        <f t="shared" ref="S44" si="105">K44+R44</f>
        <v>0</v>
      </c>
      <c r="T44" s="91" t="str">
        <f t="shared" ref="T44" si="106">IF(B44="av",($E$7)*(-1),IF(B44="df",($E$7)*(-1),IF(D44="X","",IF(B44="sd",ROUND(S44-($E$7*(1-$AE$4)),10),IF(S44=0,"",ROUND(S44-$E$7,10))))))</f>
        <v/>
      </c>
      <c r="U44" s="91" t="str">
        <f t="shared" ref="U44" si="107">IF(T44&gt;0,T44,0)</f>
        <v/>
      </c>
      <c r="V44" s="104">
        <f t="shared" ref="V44" si="108">IF(T44&lt;0,T44*(-1),0)</f>
        <v>0</v>
      </c>
      <c r="W44" s="91" t="str">
        <f t="shared" ref="W44" si="109">IF(U44=V44,U44,IF(V44&gt;0,V44,U44))</f>
        <v/>
      </c>
      <c r="X44" s="101" t="str">
        <f t="shared" ref="X44" si="110">IF(D44="X",ROUND(S44-$E$7,10),"")</f>
        <v/>
      </c>
      <c r="Y44" s="91" t="str">
        <f t="shared" ref="Y44" si="111">IF(X44&gt;0,X44,0)</f>
        <v/>
      </c>
      <c r="Z44" s="104">
        <f t="shared" ref="Z44" si="112">IF(X44&lt;0,X44*(-1),0)</f>
        <v>0</v>
      </c>
      <c r="AA44" s="91" t="str">
        <f t="shared" ref="AA44" si="113">IF(Y44=Z44,Y44,IF(Z44&gt;0,Z44,Y44))</f>
        <v/>
      </c>
      <c r="AC44" s="73" t="s">
        <v>25</v>
      </c>
      <c r="AD44" s="106"/>
      <c r="AE44" s="74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8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AE15:AE17 AE28:AE29">
    <cfRule type="expression" dxfId="53" priority="43" stopIfTrue="1">
      <formula>$AD15&lt;0</formula>
    </cfRule>
  </conditionalFormatting>
  <conditionalFormatting sqref="W45 AA45">
    <cfRule type="expression" dxfId="52" priority="44" stopIfTrue="1">
      <formula>V$45&gt;U$45</formula>
    </cfRule>
  </conditionalFormatting>
  <conditionalFormatting sqref="T45">
    <cfRule type="expression" dxfId="51" priority="47" stopIfTrue="1">
      <formula>$U$45-$V$45&lt;0</formula>
    </cfRule>
  </conditionalFormatting>
  <conditionalFormatting sqref="W16:W20">
    <cfRule type="cellIs" dxfId="50" priority="27" stopIfTrue="1" operator="equal">
      <formula>$U16</formula>
    </cfRule>
    <cfRule type="cellIs" dxfId="49" priority="28" stopIfTrue="1" operator="equal">
      <formula>$V16</formula>
    </cfRule>
  </conditionalFormatting>
  <conditionalFormatting sqref="AA16:AA20">
    <cfRule type="cellIs" dxfId="48" priority="25" stopIfTrue="1" operator="equal">
      <formula>$Y16</formula>
    </cfRule>
    <cfRule type="cellIs" dxfId="47" priority="26" stopIfTrue="1" operator="equal">
      <formula>$Z16</formula>
    </cfRule>
  </conditionalFormatting>
  <conditionalFormatting sqref="W44">
    <cfRule type="cellIs" dxfId="46" priority="19" stopIfTrue="1" operator="equal">
      <formula>$U44</formula>
    </cfRule>
    <cfRule type="cellIs" dxfId="45" priority="20" stopIfTrue="1" operator="equal">
      <formula>$V44</formula>
    </cfRule>
  </conditionalFormatting>
  <conditionalFormatting sqref="AA44">
    <cfRule type="cellIs" dxfId="44" priority="17" stopIfTrue="1" operator="equal">
      <formula>$Y44</formula>
    </cfRule>
    <cfRule type="cellIs" dxfId="43" priority="18" stopIfTrue="1" operator="equal">
      <formula>$Z44</formula>
    </cfRule>
  </conditionalFormatting>
  <conditionalFormatting sqref="W23:W27">
    <cfRule type="cellIs" dxfId="42" priority="11" stopIfTrue="1" operator="equal">
      <formula>$U23</formula>
    </cfRule>
    <cfRule type="cellIs" dxfId="41" priority="12" stopIfTrue="1" operator="equal">
      <formula>$V23</formula>
    </cfRule>
  </conditionalFormatting>
  <conditionalFormatting sqref="AA23:AA27">
    <cfRule type="cellIs" dxfId="40" priority="9" stopIfTrue="1" operator="equal">
      <formula>$Y23</formula>
    </cfRule>
    <cfRule type="cellIs" dxfId="39" priority="10" stopIfTrue="1" operator="equal">
      <formula>$Z23</formula>
    </cfRule>
  </conditionalFormatting>
  <conditionalFormatting sqref="W30:W34">
    <cfRule type="cellIs" dxfId="38" priority="7" stopIfTrue="1" operator="equal">
      <formula>$U30</formula>
    </cfRule>
    <cfRule type="cellIs" dxfId="37" priority="8" stopIfTrue="1" operator="equal">
      <formula>$V30</formula>
    </cfRule>
  </conditionalFormatting>
  <conditionalFormatting sqref="AA30:AA34">
    <cfRule type="cellIs" dxfId="36" priority="5" stopIfTrue="1" operator="equal">
      <formula>$Y30</formula>
    </cfRule>
    <cfRule type="cellIs" dxfId="35" priority="6" stopIfTrue="1" operator="equal">
      <formula>$Z30</formula>
    </cfRule>
  </conditionalFormatting>
  <conditionalFormatting sqref="W37:W41">
    <cfRule type="cellIs" dxfId="34" priority="3" stopIfTrue="1" operator="equal">
      <formula>$U37</formula>
    </cfRule>
    <cfRule type="cellIs" dxfId="33" priority="4" stopIfTrue="1" operator="equal">
      <formula>$V37</formula>
    </cfRule>
  </conditionalFormatting>
  <conditionalFormatting sqref="AA37:AA41">
    <cfRule type="cellIs" dxfId="32" priority="1" stopIfTrue="1" operator="equal">
      <formula>$Y37</formula>
    </cfRule>
    <cfRule type="cellIs" dxfId="31" priority="2" stopIfTrue="1" operator="equal">
      <formula>$Z37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L176"/>
  <sheetViews>
    <sheetView workbookViewId="0"/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8.7265625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20.54296875" style="3" hidden="1" customWidth="1"/>
    <col min="31" max="31" width="8.81640625" style="83" bestFit="1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1" s="3"/>
      <c r="AC1" s="8"/>
      <c r="AD1" s="8"/>
      <c r="AE1" s="1" t="s">
        <v>72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2" s="10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1">
      <c r="A3" s="10"/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5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"/>
      <c r="C5" s="128"/>
      <c r="D5" s="128"/>
      <c r="E5" s="129"/>
      <c r="F5" s="138" t="str">
        <f>IF(Aug!F5="","",Aug!F5)</f>
        <v/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C5" s="131" t="s">
        <v>73</v>
      </c>
      <c r="AD5" s="19"/>
      <c r="AE5" s="120">
        <f>IF(Jun!AE5="","",Jun!AE5)</f>
        <v>25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8"/>
      <c r="C6" s="128"/>
      <c r="D6" s="130" t="s">
        <v>0</v>
      </c>
      <c r="E6" s="129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C6" s="131" t="s">
        <v>74</v>
      </c>
      <c r="AE6" s="121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12"/>
      <c r="G7" s="94">
        <v>0.3125</v>
      </c>
      <c r="H7" s="12"/>
      <c r="I7" s="12"/>
      <c r="J7" s="12"/>
      <c r="K7" s="12"/>
      <c r="L7" s="27"/>
      <c r="M7" s="12"/>
      <c r="N7" s="12"/>
      <c r="O7" s="12"/>
      <c r="P7" s="28"/>
      <c r="Q7" s="12"/>
      <c r="R7" s="12"/>
      <c r="S7" s="12"/>
      <c r="T7" s="12"/>
      <c r="U7" s="12"/>
      <c r="V7" s="12"/>
      <c r="W7" s="12"/>
      <c r="X7" s="12"/>
      <c r="Y7" s="12"/>
      <c r="Z7" s="12"/>
      <c r="AA7" s="27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12"/>
      <c r="G8" s="94">
        <v>0.3125</v>
      </c>
      <c r="H8" s="12"/>
      <c r="I8" s="12"/>
      <c r="J8" s="12"/>
      <c r="K8" s="12"/>
      <c r="L8" s="27"/>
      <c r="M8" s="12"/>
      <c r="N8" s="12"/>
      <c r="O8" s="12"/>
      <c r="P8" s="28"/>
      <c r="Q8" s="12"/>
      <c r="R8" s="12"/>
      <c r="S8" s="12"/>
      <c r="T8" s="12"/>
      <c r="U8" s="12"/>
      <c r="V8" s="12"/>
      <c r="W8" s="12"/>
      <c r="X8" s="12"/>
      <c r="Y8" s="12"/>
      <c r="Z8" s="12"/>
      <c r="AA8" s="27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30"/>
      <c r="G9" s="96">
        <v>0.22916666666666666</v>
      </c>
      <c r="H9" s="30"/>
      <c r="I9" s="30"/>
      <c r="J9" s="15"/>
      <c r="K9" s="31"/>
      <c r="L9" s="32"/>
      <c r="M9" s="15"/>
      <c r="N9" s="15"/>
      <c r="O9" s="15"/>
      <c r="P9" s="16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8"/>
      <c r="G10" s="100">
        <v>0.16666666666666666</v>
      </c>
      <c r="H10" s="98"/>
      <c r="I10" s="98"/>
      <c r="J10" s="12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8"/>
      <c r="G11" s="100">
        <v>8.3333333333333329E-2</v>
      </c>
      <c r="H11" s="98"/>
      <c r="I11" s="98"/>
      <c r="J11" s="12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4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52">
        <v>45474</v>
      </c>
      <c r="B14" s="53"/>
      <c r="C14" s="54"/>
      <c r="D14" s="47"/>
      <c r="E14" s="55"/>
      <c r="F14" s="56"/>
      <c r="G14" s="91">
        <f t="shared" ref="G14:G15" si="0">IF(E14="",0,CONCATENATE(E14,":",F14))</f>
        <v>0</v>
      </c>
      <c r="H14" s="55"/>
      <c r="I14" s="56"/>
      <c r="J14" s="91">
        <f t="shared" ref="J14:J15" si="1">IF(H14="",0,CONCATENATE(H14,":",I14))</f>
        <v>0</v>
      </c>
      <c r="K14" s="91">
        <f t="shared" ref="K14:K15" si="2">J14-G14</f>
        <v>0</v>
      </c>
      <c r="L14" s="55"/>
      <c r="M14" s="56"/>
      <c r="N14" s="91">
        <f t="shared" ref="N14:N15" si="3">IF(L14="",0,CONCATENATE(L14,":",M14))</f>
        <v>0</v>
      </c>
      <c r="O14" s="55"/>
      <c r="P14" s="56"/>
      <c r="Q14" s="91">
        <f t="shared" ref="Q14:Q15" si="4">IF(O14="",0,CONCATENATE(O14,":",P14))</f>
        <v>0</v>
      </c>
      <c r="R14" s="91">
        <f t="shared" ref="R14:R15" si="5">Q14-N14</f>
        <v>0</v>
      </c>
      <c r="S14" s="101">
        <f t="shared" ref="S14:S15" si="6">K14+R14</f>
        <v>0</v>
      </c>
      <c r="T14" s="91" t="str">
        <f t="shared" ref="T14:T15" si="7">IF(B14="av",($E$7)*(-1),IF(B14="df",($E$7)*(-1),IF(D14="X","",IF(B14="sd",ROUND(S14-($E$7*(1-$AE$4)),10),IF(S14=0,"",ROUND(S14-$E$7,10))))))</f>
        <v/>
      </c>
      <c r="U14" s="91" t="str">
        <f t="shared" ref="U14:U15" si="8">IF(T14&gt;0,T14,0)</f>
        <v/>
      </c>
      <c r="V14" s="104">
        <f t="shared" ref="V14:V15" si="9">IF(T14&lt;0,T14*(-1),0)</f>
        <v>0</v>
      </c>
      <c r="W14" s="91" t="str">
        <f t="shared" ref="W14:W15" si="10">IF(U14=V14,U14,IF(V14&gt;0,V14,U14))</f>
        <v/>
      </c>
      <c r="X14" s="101" t="str">
        <f t="shared" ref="X14:X15" si="11">IF(D14="X",ROUND(S14-$E$7,10),"")</f>
        <v/>
      </c>
      <c r="Y14" s="91" t="str">
        <f t="shared" ref="Y14:Y15" si="12">IF(X14&gt;0,X14,0)</f>
        <v/>
      </c>
      <c r="Z14" s="104">
        <f t="shared" ref="Z14:Z15" si="13">IF(X14&lt;0,X14*(-1),0)</f>
        <v>0</v>
      </c>
      <c r="AA14" s="91" t="str">
        <f t="shared" ref="AA14:AA15" si="14">IF(Y14=Z14,Y14,IF(Z14&gt;0,Z14,Y14))</f>
        <v/>
      </c>
      <c r="AC14" s="112" t="s">
        <v>51</v>
      </c>
      <c r="AD14" s="113"/>
      <c r="AE14" s="114"/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52">
        <v>45475</v>
      </c>
      <c r="B15" s="53"/>
      <c r="C15" s="54"/>
      <c r="D15" s="47"/>
      <c r="E15" s="55"/>
      <c r="F15" s="56"/>
      <c r="G15" s="91">
        <f t="shared" si="0"/>
        <v>0</v>
      </c>
      <c r="H15" s="55"/>
      <c r="I15" s="56"/>
      <c r="J15" s="91">
        <f t="shared" si="1"/>
        <v>0</v>
      </c>
      <c r="K15" s="91">
        <f t="shared" si="2"/>
        <v>0</v>
      </c>
      <c r="L15" s="55"/>
      <c r="M15" s="56"/>
      <c r="N15" s="91">
        <f t="shared" si="3"/>
        <v>0</v>
      </c>
      <c r="O15" s="55"/>
      <c r="P15" s="56"/>
      <c r="Q15" s="91">
        <f t="shared" si="4"/>
        <v>0</v>
      </c>
      <c r="R15" s="91">
        <f t="shared" si="5"/>
        <v>0</v>
      </c>
      <c r="S15" s="101">
        <f t="shared" si="6"/>
        <v>0</v>
      </c>
      <c r="T15" s="91" t="str">
        <f t="shared" si="7"/>
        <v/>
      </c>
      <c r="U15" s="91" t="str">
        <f t="shared" si="8"/>
        <v/>
      </c>
      <c r="V15" s="104">
        <f t="shared" si="9"/>
        <v>0</v>
      </c>
      <c r="W15" s="91" t="str">
        <f t="shared" si="10"/>
        <v/>
      </c>
      <c r="X15" s="101" t="str">
        <f t="shared" si="11"/>
        <v/>
      </c>
      <c r="Y15" s="91" t="str">
        <f t="shared" si="12"/>
        <v/>
      </c>
      <c r="Z15" s="104">
        <f t="shared" si="13"/>
        <v>0</v>
      </c>
      <c r="AA15" s="91" t="str">
        <f t="shared" si="14"/>
        <v/>
      </c>
      <c r="AC15" s="50" t="s">
        <v>10</v>
      </c>
      <c r="AD15" s="108">
        <f>Jun!AD17</f>
        <v>0</v>
      </c>
      <c r="AE15" s="104">
        <f>IF(AD15=0,0,IF(AD15&lt;0,AD15*(-1),AD15))</f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52">
        <v>45476</v>
      </c>
      <c r="B16" s="53"/>
      <c r="C16" s="54"/>
      <c r="D16" s="47"/>
      <c r="E16" s="55"/>
      <c r="F16" s="56"/>
      <c r="G16" s="91">
        <f t="shared" ref="G16" si="15">IF(E16="",0,CONCATENATE(E16,":",F16))</f>
        <v>0</v>
      </c>
      <c r="H16" s="55"/>
      <c r="I16" s="56"/>
      <c r="J16" s="91">
        <f t="shared" ref="J16" si="16">IF(H16="",0,CONCATENATE(H16,":",I16))</f>
        <v>0</v>
      </c>
      <c r="K16" s="91">
        <f t="shared" ref="K16" si="17">J16-G16</f>
        <v>0</v>
      </c>
      <c r="L16" s="55"/>
      <c r="M16" s="56"/>
      <c r="N16" s="91">
        <f t="shared" ref="N16" si="18">IF(L16="",0,CONCATENATE(L16,":",M16))</f>
        <v>0</v>
      </c>
      <c r="O16" s="55"/>
      <c r="P16" s="56"/>
      <c r="Q16" s="91">
        <f t="shared" ref="Q16" si="19">IF(O16="",0,CONCATENATE(O16,":",P16))</f>
        <v>0</v>
      </c>
      <c r="R16" s="91">
        <f t="shared" ref="R16" si="20">Q16-N16</f>
        <v>0</v>
      </c>
      <c r="S16" s="101">
        <f t="shared" ref="S16" si="21">K16+R16</f>
        <v>0</v>
      </c>
      <c r="T16" s="91" t="str">
        <f t="shared" ref="T16" si="22">IF(B16="av",($E$7)*(-1),IF(B16="df",($E$7)*(-1),IF(D16="X","",IF(B16="sd",ROUND(S16-($E$7*(1-$AE$4)),10),IF(S16=0,"",ROUND(S16-$E$7,10))))))</f>
        <v/>
      </c>
      <c r="U16" s="91" t="str">
        <f t="shared" ref="U16" si="23">IF(T16&gt;0,T16,0)</f>
        <v/>
      </c>
      <c r="V16" s="104">
        <f t="shared" ref="V16" si="24">IF(T16&lt;0,T16*(-1),0)</f>
        <v>0</v>
      </c>
      <c r="W16" s="91" t="str">
        <f t="shared" ref="W16" si="25">IF(U16=V16,U16,IF(V16&gt;0,V16,U16))</f>
        <v/>
      </c>
      <c r="X16" s="101" t="str">
        <f t="shared" ref="X16" si="26">IF(D16="X",ROUND(S16-$E$7,10),"")</f>
        <v/>
      </c>
      <c r="Y16" s="91" t="str">
        <f t="shared" ref="Y16" si="27">IF(X16&gt;0,X16,0)</f>
        <v/>
      </c>
      <c r="Z16" s="104">
        <f t="shared" ref="Z16" si="28">IF(X16&lt;0,X16*(-1),0)</f>
        <v>0</v>
      </c>
      <c r="AA16" s="91" t="str">
        <f t="shared" ref="AA16" si="29">IF(Y16=Z16,Y16,IF(Z16&gt;0,Z16,Y16))</f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52">
        <v>45477</v>
      </c>
      <c r="B17" s="53"/>
      <c r="C17" s="54"/>
      <c r="D17" s="47"/>
      <c r="E17" s="55"/>
      <c r="F17" s="56"/>
      <c r="G17" s="91">
        <f t="shared" ref="G17" si="30">IF(E17="",0,CONCATENATE(E17,":",F17))</f>
        <v>0</v>
      </c>
      <c r="H17" s="55"/>
      <c r="I17" s="56"/>
      <c r="J17" s="91">
        <f t="shared" ref="J17" si="31">IF(H17="",0,CONCATENATE(H17,":",I17))</f>
        <v>0</v>
      </c>
      <c r="K17" s="91">
        <f t="shared" ref="K17" si="32">J17-G17</f>
        <v>0</v>
      </c>
      <c r="L17" s="55"/>
      <c r="M17" s="56"/>
      <c r="N17" s="91">
        <f t="shared" ref="N17" si="33">IF(L17="",0,CONCATENATE(L17,":",M17))</f>
        <v>0</v>
      </c>
      <c r="O17" s="55"/>
      <c r="P17" s="56"/>
      <c r="Q17" s="91">
        <f t="shared" ref="Q17" si="34">IF(O17="",0,CONCATENATE(O17,":",P17))</f>
        <v>0</v>
      </c>
      <c r="R17" s="91">
        <f t="shared" ref="R17" si="35">Q17-N17</f>
        <v>0</v>
      </c>
      <c r="S17" s="101">
        <f t="shared" ref="S17" si="36">K17+R17</f>
        <v>0</v>
      </c>
      <c r="T17" s="91" t="str">
        <f t="shared" ref="T17" si="37">IF(B17="av",($E$7)*(-1),IF(B17="df",($E$7)*(-1),IF(D17="X","",IF(B17="sd",ROUND(S17-($E$7*(1-$AE$4)),10),IF(S17=0,"",ROUND(S17-$E$7,10))))))</f>
        <v/>
      </c>
      <c r="U17" s="91" t="str">
        <f t="shared" ref="U17" si="38">IF(T17&gt;0,T17,0)</f>
        <v/>
      </c>
      <c r="V17" s="104">
        <f t="shared" ref="V17" si="39">IF(T17&lt;0,T17*(-1),0)</f>
        <v>0</v>
      </c>
      <c r="W17" s="91" t="str">
        <f t="shared" ref="W17" si="40">IF(U17=V17,U17,IF(V17&gt;0,V17,U17))</f>
        <v/>
      </c>
      <c r="X17" s="101" t="str">
        <f t="shared" ref="X17" si="41">IF(D17="X",ROUND(S17-$E$7,10),"")</f>
        <v/>
      </c>
      <c r="Y17" s="91" t="str">
        <f t="shared" ref="Y17" si="42">IF(X17&gt;0,X17,0)</f>
        <v/>
      </c>
      <c r="Z17" s="104">
        <f t="shared" ref="Z17" si="43">IF(X17&lt;0,X17*(-1),0)</f>
        <v>0</v>
      </c>
      <c r="AA17" s="91" t="str">
        <f t="shared" ref="AA17" si="44">IF(Y17=Z17,Y17,IF(Z17&gt;0,Z17,Y17))</f>
        <v/>
      </c>
      <c r="AC17" s="50" t="s">
        <v>11</v>
      </c>
      <c r="AD17" s="108">
        <f>AD15+AD16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52">
        <v>45478</v>
      </c>
      <c r="B18" s="53"/>
      <c r="C18" s="54"/>
      <c r="D18" s="47"/>
      <c r="E18" s="55"/>
      <c r="F18" s="56"/>
      <c r="G18" s="91">
        <f t="shared" ref="G18" si="45">IF(E18="",0,CONCATENATE(E18,":",F18))</f>
        <v>0</v>
      </c>
      <c r="H18" s="55"/>
      <c r="I18" s="56"/>
      <c r="J18" s="91">
        <f t="shared" ref="J18" si="46">IF(H18="",0,CONCATENATE(H18,":",I18))</f>
        <v>0</v>
      </c>
      <c r="K18" s="91">
        <f t="shared" ref="K18" si="47">J18-G18</f>
        <v>0</v>
      </c>
      <c r="L18" s="55"/>
      <c r="M18" s="56"/>
      <c r="N18" s="91">
        <f t="shared" ref="N18" si="48">IF(L18="",0,CONCATENATE(L18,":",M18))</f>
        <v>0</v>
      </c>
      <c r="O18" s="55"/>
      <c r="P18" s="56"/>
      <c r="Q18" s="91">
        <f t="shared" ref="Q18" si="49">IF(O18="",0,CONCATENATE(O18,":",P18))</f>
        <v>0</v>
      </c>
      <c r="R18" s="91">
        <f t="shared" ref="R18" si="50">Q18-N18</f>
        <v>0</v>
      </c>
      <c r="S18" s="101">
        <f t="shared" ref="S18" si="51">K18+R18</f>
        <v>0</v>
      </c>
      <c r="T18" s="91" t="str">
        <f t="shared" ref="T18" si="52">IF(B18="av",($E$7)*(-1),IF(B18="df",($E$7)*(-1),IF(D18="X","",IF(B18="sd",ROUND(S18-($E$7*(1-$AE$4)),10),IF(S18=0,"",ROUND(S18-$E$7,10))))))</f>
        <v/>
      </c>
      <c r="U18" s="91" t="str">
        <f t="shared" ref="U18" si="53">IF(T18&gt;0,T18,0)</f>
        <v/>
      </c>
      <c r="V18" s="104">
        <f t="shared" ref="V18" si="54">IF(T18&lt;0,T18*(-1),0)</f>
        <v>0</v>
      </c>
      <c r="W18" s="91" t="str">
        <f t="shared" ref="W18" si="55">IF(U18=V18,U18,IF(V18&gt;0,V18,U18))</f>
        <v/>
      </c>
      <c r="X18" s="101" t="str">
        <f t="shared" ref="X18" si="56">IF(D18="X",ROUND(S18-$E$7,10),"")</f>
        <v/>
      </c>
      <c r="Y18" s="91" t="str">
        <f t="shared" ref="Y18" si="57">IF(X18&gt;0,X18,0)</f>
        <v/>
      </c>
      <c r="Z18" s="104">
        <f t="shared" ref="Z18" si="58">IF(X18&lt;0,X18*(-1),0)</f>
        <v>0</v>
      </c>
      <c r="AA18" s="91" t="str">
        <f t="shared" ref="AA18" si="59">IF(Y18=Z18,Y18,IF(Z18&gt;0,Z18,Y18))</f>
        <v/>
      </c>
      <c r="AD18" s="89"/>
      <c r="AE18" s="60"/>
      <c r="AF18" s="12"/>
      <c r="AG18" s="12"/>
      <c r="AH18" s="12"/>
      <c r="AI18" s="12"/>
      <c r="AJ18" s="12"/>
      <c r="AK18" s="12"/>
      <c r="AL18" s="5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13" customFormat="1" ht="14.25" customHeight="1" x14ac:dyDescent="0.5">
      <c r="A19" s="45">
        <v>45479</v>
      </c>
      <c r="B19" s="46"/>
      <c r="C19" s="47"/>
      <c r="D19" s="47"/>
      <c r="E19" s="48"/>
      <c r="F19" s="49"/>
      <c r="G19" s="91">
        <f t="shared" ref="G19:G22" si="60">IF(E19="",0,CONCATENATE(E19,":",F19))</f>
        <v>0</v>
      </c>
      <c r="H19" s="48"/>
      <c r="I19" s="49"/>
      <c r="J19" s="91">
        <f t="shared" ref="J19:J22" si="61">IF(H19="",0,CONCATENATE(H19,":",I19))</f>
        <v>0</v>
      </c>
      <c r="K19" s="95">
        <f t="shared" ref="K19:K22" si="62">J19-G19</f>
        <v>0</v>
      </c>
      <c r="L19" s="48"/>
      <c r="M19" s="49"/>
      <c r="N19" s="91">
        <f t="shared" ref="N19:N22" si="63">IF(L19="",0,CONCATENATE(L19,":",M19))</f>
        <v>0</v>
      </c>
      <c r="O19" s="48"/>
      <c r="P19" s="49"/>
      <c r="Q19" s="91">
        <f t="shared" ref="Q19:Q22" si="64">IF(O19="",0,CONCATENATE(O19,":",P19))</f>
        <v>0</v>
      </c>
      <c r="R19" s="95">
        <f t="shared" ref="R19:R22" si="65">Q19-N19</f>
        <v>0</v>
      </c>
      <c r="S19" s="95">
        <f t="shared" ref="S19:S22" si="66">K19+R19</f>
        <v>0</v>
      </c>
      <c r="T19" s="95" t="str">
        <f t="shared" ref="T19:T20" si="67">IF($D19="X","",IF($S19=0,"",ROUND($S19,10)))</f>
        <v/>
      </c>
      <c r="U19" s="95" t="str">
        <f t="shared" ref="U19:U22" si="68">IF(T19&gt;0,T19,0)</f>
        <v/>
      </c>
      <c r="V19" s="103">
        <f t="shared" ref="V19:V22" si="69">IF(T19&lt;0,T19*(-1),0)</f>
        <v>0</v>
      </c>
      <c r="W19" s="95" t="str">
        <f t="shared" ref="W19:W20" si="70">IF($D19="X","",IF($S19=0,"",ROUND($S19,10)))</f>
        <v/>
      </c>
      <c r="X19" s="95" t="str">
        <f t="shared" ref="X19:X20" si="71">IF($D19="X",ROUND($S19,10),"")</f>
        <v/>
      </c>
      <c r="Y19" s="95" t="str">
        <f t="shared" ref="Y19:Y22" si="72">IF(X19&gt;0,X19,0)</f>
        <v/>
      </c>
      <c r="Z19" s="95">
        <f t="shared" ref="Z19:Z22" si="73">IF(X19&lt;0,X19*(-1),0)</f>
        <v>0</v>
      </c>
      <c r="AA19" s="95" t="str">
        <f t="shared" ref="AA19:AA20" si="74">IF($D19="X",ROUND($S19,10),"")</f>
        <v/>
      </c>
      <c r="AC19" s="109" t="s">
        <v>50</v>
      </c>
      <c r="AD19" s="109"/>
      <c r="AE19" s="110"/>
      <c r="AF19" s="12"/>
      <c r="AG19" s="12"/>
      <c r="AH19" s="12"/>
      <c r="AI19" s="12"/>
      <c r="AJ19" s="12"/>
      <c r="AK19" s="12"/>
      <c r="AL19" s="5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13" customFormat="1" ht="14.25" customHeight="1" x14ac:dyDescent="0.5">
      <c r="A20" s="45">
        <v>45480</v>
      </c>
      <c r="B20" s="46"/>
      <c r="C20" s="47"/>
      <c r="D20" s="47"/>
      <c r="E20" s="48"/>
      <c r="F20" s="49"/>
      <c r="G20" s="91">
        <f t="shared" si="60"/>
        <v>0</v>
      </c>
      <c r="H20" s="48"/>
      <c r="I20" s="49"/>
      <c r="J20" s="91">
        <f t="shared" si="61"/>
        <v>0</v>
      </c>
      <c r="K20" s="95">
        <f t="shared" si="62"/>
        <v>0</v>
      </c>
      <c r="L20" s="48"/>
      <c r="M20" s="49"/>
      <c r="N20" s="91">
        <f t="shared" si="63"/>
        <v>0</v>
      </c>
      <c r="O20" s="48"/>
      <c r="P20" s="49"/>
      <c r="Q20" s="91">
        <f t="shared" si="64"/>
        <v>0</v>
      </c>
      <c r="R20" s="95">
        <f t="shared" si="65"/>
        <v>0</v>
      </c>
      <c r="S20" s="95">
        <f t="shared" si="66"/>
        <v>0</v>
      </c>
      <c r="T20" s="95" t="str">
        <f t="shared" si="67"/>
        <v/>
      </c>
      <c r="U20" s="95" t="str">
        <f t="shared" si="68"/>
        <v/>
      </c>
      <c r="V20" s="103">
        <f t="shared" si="69"/>
        <v>0</v>
      </c>
      <c r="W20" s="95" t="str">
        <f t="shared" si="70"/>
        <v/>
      </c>
      <c r="X20" s="95" t="str">
        <f t="shared" si="71"/>
        <v/>
      </c>
      <c r="Y20" s="95" t="str">
        <f t="shared" si="72"/>
        <v/>
      </c>
      <c r="Z20" s="95">
        <f t="shared" si="73"/>
        <v>0</v>
      </c>
      <c r="AA20" s="95" t="str">
        <f t="shared" si="74"/>
        <v/>
      </c>
      <c r="AC20" s="109" t="s">
        <v>49</v>
      </c>
      <c r="AD20" s="109"/>
      <c r="AE20" s="110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52">
        <v>45481</v>
      </c>
      <c r="B21" s="53"/>
      <c r="C21" s="54"/>
      <c r="D21" s="47"/>
      <c r="E21" s="55"/>
      <c r="F21" s="56"/>
      <c r="G21" s="91">
        <f t="shared" si="60"/>
        <v>0</v>
      </c>
      <c r="H21" s="55"/>
      <c r="I21" s="56"/>
      <c r="J21" s="91">
        <f t="shared" si="61"/>
        <v>0</v>
      </c>
      <c r="K21" s="91">
        <f t="shared" si="62"/>
        <v>0</v>
      </c>
      <c r="L21" s="55"/>
      <c r="M21" s="56"/>
      <c r="N21" s="91">
        <f t="shared" si="63"/>
        <v>0</v>
      </c>
      <c r="O21" s="55"/>
      <c r="P21" s="56"/>
      <c r="Q21" s="91">
        <f t="shared" si="64"/>
        <v>0</v>
      </c>
      <c r="R21" s="91">
        <f t="shared" si="65"/>
        <v>0</v>
      </c>
      <c r="S21" s="101">
        <f t="shared" si="66"/>
        <v>0</v>
      </c>
      <c r="T21" s="91" t="str">
        <f t="shared" ref="T21:T22" si="75">IF(B21="av",($E$7)*(-1),IF(B21="df",($E$7)*(-1),IF(D21="X","",IF(B21="sd",ROUND(S21-($E$7*(1-$AE$4)),10),IF(S21=0,"",ROUND(S21-$E$7,10))))))</f>
        <v/>
      </c>
      <c r="U21" s="91" t="str">
        <f t="shared" si="68"/>
        <v/>
      </c>
      <c r="V21" s="104">
        <f t="shared" si="69"/>
        <v>0</v>
      </c>
      <c r="W21" s="91" t="str">
        <f t="shared" ref="W21:W22" si="76">IF(U21=V21,U21,IF(V21&gt;0,V21,U21))</f>
        <v/>
      </c>
      <c r="X21" s="101" t="str">
        <f t="shared" ref="X21:X22" si="77">IF(D21="X",ROUND(S21-$E$7,10),"")</f>
        <v/>
      </c>
      <c r="Y21" s="91" t="str">
        <f t="shared" si="72"/>
        <v/>
      </c>
      <c r="Z21" s="104">
        <f t="shared" si="73"/>
        <v>0</v>
      </c>
      <c r="AA21" s="91" t="str">
        <f t="shared" ref="AA21:AA22" si="78">IF(Y21=Z21,Y21,IF(Z21&gt;0,Z21,Y21))</f>
        <v/>
      </c>
      <c r="AD21" s="90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52">
        <v>45482</v>
      </c>
      <c r="B22" s="53"/>
      <c r="C22" s="54"/>
      <c r="D22" s="47"/>
      <c r="E22" s="55"/>
      <c r="F22" s="56"/>
      <c r="G22" s="91">
        <f t="shared" si="60"/>
        <v>0</v>
      </c>
      <c r="H22" s="55"/>
      <c r="I22" s="56"/>
      <c r="J22" s="91">
        <f t="shared" si="61"/>
        <v>0</v>
      </c>
      <c r="K22" s="91">
        <f t="shared" si="62"/>
        <v>0</v>
      </c>
      <c r="L22" s="55"/>
      <c r="M22" s="56"/>
      <c r="N22" s="91">
        <f t="shared" si="63"/>
        <v>0</v>
      </c>
      <c r="O22" s="55"/>
      <c r="P22" s="56"/>
      <c r="Q22" s="91">
        <f t="shared" si="64"/>
        <v>0</v>
      </c>
      <c r="R22" s="91">
        <f t="shared" si="65"/>
        <v>0</v>
      </c>
      <c r="S22" s="101">
        <f t="shared" si="66"/>
        <v>0</v>
      </c>
      <c r="T22" s="91" t="str">
        <f t="shared" si="75"/>
        <v/>
      </c>
      <c r="U22" s="91" t="str">
        <f t="shared" si="68"/>
        <v/>
      </c>
      <c r="V22" s="104">
        <f t="shared" si="69"/>
        <v>0</v>
      </c>
      <c r="W22" s="91" t="str">
        <f t="shared" si="76"/>
        <v/>
      </c>
      <c r="X22" s="101" t="str">
        <f t="shared" si="77"/>
        <v/>
      </c>
      <c r="Y22" s="91" t="str">
        <f t="shared" si="72"/>
        <v/>
      </c>
      <c r="Z22" s="104">
        <f t="shared" si="73"/>
        <v>0</v>
      </c>
      <c r="AA22" s="91" t="str">
        <f t="shared" si="78"/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52">
        <v>45483</v>
      </c>
      <c r="B23" s="53"/>
      <c r="C23" s="54"/>
      <c r="D23" s="47"/>
      <c r="E23" s="55"/>
      <c r="F23" s="56"/>
      <c r="G23" s="91">
        <f t="shared" ref="G23:G29" si="79">IF(E23="",0,CONCATENATE(E23,":",F23))</f>
        <v>0</v>
      </c>
      <c r="H23" s="55"/>
      <c r="I23" s="56"/>
      <c r="J23" s="91">
        <f t="shared" ref="J23:J29" si="80">IF(H23="",0,CONCATENATE(H23,":",I23))</f>
        <v>0</v>
      </c>
      <c r="K23" s="91">
        <f t="shared" ref="K23:K29" si="81">J23-G23</f>
        <v>0</v>
      </c>
      <c r="L23" s="55"/>
      <c r="M23" s="56"/>
      <c r="N23" s="91">
        <f t="shared" ref="N23:N29" si="82">IF(L23="",0,CONCATENATE(L23,":",M23))</f>
        <v>0</v>
      </c>
      <c r="O23" s="55"/>
      <c r="P23" s="56"/>
      <c r="Q23" s="91">
        <f t="shared" ref="Q23:Q29" si="83">IF(O23="",0,CONCATENATE(O23,":",P23))</f>
        <v>0</v>
      </c>
      <c r="R23" s="91">
        <f t="shared" ref="R23:R29" si="84">Q23-N23</f>
        <v>0</v>
      </c>
      <c r="S23" s="101">
        <f t="shared" ref="S23:S29" si="85">K23+R23</f>
        <v>0</v>
      </c>
      <c r="T23" s="91" t="str">
        <f t="shared" ref="T23:T25" si="86">IF(B23="av",($E$7)*(-1),IF(B23="df",($E$7)*(-1),IF(D23="X","",IF(B23="sd",ROUND(S23-($E$7*(1-$AE$4)),10),IF(S23=0,"",ROUND(S23-$E$7,10))))))</f>
        <v/>
      </c>
      <c r="U23" s="91" t="str">
        <f t="shared" ref="U23:U29" si="87">IF(T23&gt;0,T23,0)</f>
        <v/>
      </c>
      <c r="V23" s="104">
        <f t="shared" ref="V23:V29" si="88">IF(T23&lt;0,T23*(-1),0)</f>
        <v>0</v>
      </c>
      <c r="W23" s="91" t="str">
        <f t="shared" ref="W23:W25" si="89">IF(U23=V23,U23,IF(V23&gt;0,V23,U23))</f>
        <v/>
      </c>
      <c r="X23" s="101" t="str">
        <f t="shared" ref="X23:X25" si="90">IF(D23="X",ROUND(S23-$E$7,10),"")</f>
        <v/>
      </c>
      <c r="Y23" s="91" t="str">
        <f t="shared" ref="Y23:Y29" si="91">IF(X23&gt;0,X23,0)</f>
        <v/>
      </c>
      <c r="Z23" s="104">
        <f t="shared" ref="Z23:Z29" si="92">IF(X23&lt;0,X23*(-1),0)</f>
        <v>0</v>
      </c>
      <c r="AA23" s="91" t="str">
        <f t="shared" ref="AA23:AA25" si="93">IF(Y23=Z23,Y23,IF(Z23&gt;0,Z23,Y23))</f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52">
        <v>45484</v>
      </c>
      <c r="B24" s="53"/>
      <c r="C24" s="54"/>
      <c r="D24" s="47"/>
      <c r="E24" s="55"/>
      <c r="F24" s="56"/>
      <c r="G24" s="91">
        <f t="shared" si="79"/>
        <v>0</v>
      </c>
      <c r="H24" s="55"/>
      <c r="I24" s="56"/>
      <c r="J24" s="91">
        <f t="shared" si="80"/>
        <v>0</v>
      </c>
      <c r="K24" s="91">
        <f t="shared" si="81"/>
        <v>0</v>
      </c>
      <c r="L24" s="55"/>
      <c r="M24" s="56"/>
      <c r="N24" s="91">
        <f t="shared" si="82"/>
        <v>0</v>
      </c>
      <c r="O24" s="55"/>
      <c r="P24" s="56"/>
      <c r="Q24" s="91">
        <f t="shared" si="83"/>
        <v>0</v>
      </c>
      <c r="R24" s="91">
        <f t="shared" si="84"/>
        <v>0</v>
      </c>
      <c r="S24" s="101">
        <f t="shared" si="85"/>
        <v>0</v>
      </c>
      <c r="T24" s="91" t="str">
        <f t="shared" si="86"/>
        <v/>
      </c>
      <c r="U24" s="91" t="str">
        <f t="shared" si="87"/>
        <v/>
      </c>
      <c r="V24" s="104">
        <f t="shared" si="88"/>
        <v>0</v>
      </c>
      <c r="W24" s="91" t="str">
        <f t="shared" si="89"/>
        <v/>
      </c>
      <c r="X24" s="101" t="str">
        <f t="shared" si="90"/>
        <v/>
      </c>
      <c r="Y24" s="91" t="str">
        <f t="shared" si="91"/>
        <v/>
      </c>
      <c r="Z24" s="104">
        <f t="shared" si="92"/>
        <v>0</v>
      </c>
      <c r="AA24" s="91" t="str">
        <f t="shared" si="93"/>
        <v/>
      </c>
      <c r="AC24" s="65" t="s">
        <v>30</v>
      </c>
      <c r="AD24" s="65"/>
      <c r="AE24" s="51">
        <f>COUNTIF(B$14:B$44,"1/2av")</f>
        <v>0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52">
        <v>45485</v>
      </c>
      <c r="B25" s="53"/>
      <c r="C25" s="54"/>
      <c r="D25" s="47"/>
      <c r="E25" s="55"/>
      <c r="F25" s="56"/>
      <c r="G25" s="91">
        <f t="shared" si="79"/>
        <v>0</v>
      </c>
      <c r="H25" s="55"/>
      <c r="I25" s="56"/>
      <c r="J25" s="91">
        <f t="shared" si="80"/>
        <v>0</v>
      </c>
      <c r="K25" s="91">
        <f t="shared" si="81"/>
        <v>0</v>
      </c>
      <c r="L25" s="55"/>
      <c r="M25" s="56"/>
      <c r="N25" s="91">
        <f t="shared" si="82"/>
        <v>0</v>
      </c>
      <c r="O25" s="55"/>
      <c r="P25" s="56"/>
      <c r="Q25" s="91">
        <f t="shared" si="83"/>
        <v>0</v>
      </c>
      <c r="R25" s="91">
        <f t="shared" si="84"/>
        <v>0</v>
      </c>
      <c r="S25" s="101">
        <f t="shared" si="85"/>
        <v>0</v>
      </c>
      <c r="T25" s="91" t="str">
        <f t="shared" si="86"/>
        <v/>
      </c>
      <c r="U25" s="91" t="str">
        <f t="shared" si="87"/>
        <v/>
      </c>
      <c r="V25" s="104">
        <f t="shared" si="88"/>
        <v>0</v>
      </c>
      <c r="W25" s="91" t="str">
        <f t="shared" si="89"/>
        <v/>
      </c>
      <c r="X25" s="101" t="str">
        <f t="shared" si="90"/>
        <v/>
      </c>
      <c r="Y25" s="91" t="str">
        <f t="shared" si="91"/>
        <v/>
      </c>
      <c r="Z25" s="104">
        <f t="shared" si="92"/>
        <v>0</v>
      </c>
      <c r="AA25" s="91" t="str">
        <f t="shared" si="93"/>
        <v/>
      </c>
      <c r="AC25" s="66" t="s">
        <v>22</v>
      </c>
      <c r="AD25" s="66"/>
      <c r="AE25" s="51">
        <f>AE23+(AE24*0.5)+Jun!AE25</f>
        <v>0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45">
        <v>45486</v>
      </c>
      <c r="B26" s="46"/>
      <c r="C26" s="47"/>
      <c r="D26" s="47"/>
      <c r="E26" s="48"/>
      <c r="F26" s="49"/>
      <c r="G26" s="91">
        <f t="shared" si="79"/>
        <v>0</v>
      </c>
      <c r="H26" s="48"/>
      <c r="I26" s="49"/>
      <c r="J26" s="91">
        <f t="shared" si="80"/>
        <v>0</v>
      </c>
      <c r="K26" s="95">
        <f t="shared" si="81"/>
        <v>0</v>
      </c>
      <c r="L26" s="48"/>
      <c r="M26" s="49"/>
      <c r="N26" s="91">
        <f t="shared" si="82"/>
        <v>0</v>
      </c>
      <c r="O26" s="48"/>
      <c r="P26" s="49"/>
      <c r="Q26" s="91">
        <f t="shared" si="83"/>
        <v>0</v>
      </c>
      <c r="R26" s="95">
        <f t="shared" si="84"/>
        <v>0</v>
      </c>
      <c r="S26" s="95">
        <f t="shared" si="85"/>
        <v>0</v>
      </c>
      <c r="T26" s="95" t="str">
        <f t="shared" ref="T26:T27" si="94">IF($D26="X","",IF($S26=0,"",ROUND($S26,10)))</f>
        <v/>
      </c>
      <c r="U26" s="95" t="str">
        <f t="shared" si="87"/>
        <v/>
      </c>
      <c r="V26" s="103">
        <f t="shared" si="88"/>
        <v>0</v>
      </c>
      <c r="W26" s="95" t="str">
        <f t="shared" ref="W26:W27" si="95">IF($D26="X","",IF($S26=0,"",ROUND($S26,10)))</f>
        <v/>
      </c>
      <c r="X26" s="95" t="str">
        <f t="shared" ref="X26:X27" si="96">IF($D26="X",ROUND($S26,10),"")</f>
        <v/>
      </c>
      <c r="Y26" s="95" t="str">
        <f t="shared" si="91"/>
        <v/>
      </c>
      <c r="Z26" s="95">
        <f t="shared" si="92"/>
        <v>0</v>
      </c>
      <c r="AA26" s="95" t="str">
        <f t="shared" ref="AA26:AA27" si="97">IF($D26="X",ROUND($S26,10),"")</f>
        <v/>
      </c>
      <c r="AE26" s="29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45">
        <v>45487</v>
      </c>
      <c r="B27" s="46"/>
      <c r="C27" s="47"/>
      <c r="D27" s="47"/>
      <c r="E27" s="48"/>
      <c r="F27" s="49"/>
      <c r="G27" s="91">
        <f t="shared" si="79"/>
        <v>0</v>
      </c>
      <c r="H27" s="48"/>
      <c r="I27" s="49"/>
      <c r="J27" s="91">
        <f t="shared" si="80"/>
        <v>0</v>
      </c>
      <c r="K27" s="95">
        <f t="shared" si="81"/>
        <v>0</v>
      </c>
      <c r="L27" s="48"/>
      <c r="M27" s="49"/>
      <c r="N27" s="91">
        <f t="shared" si="82"/>
        <v>0</v>
      </c>
      <c r="O27" s="48"/>
      <c r="P27" s="49"/>
      <c r="Q27" s="91">
        <f t="shared" si="83"/>
        <v>0</v>
      </c>
      <c r="R27" s="95">
        <f t="shared" si="84"/>
        <v>0</v>
      </c>
      <c r="S27" s="95">
        <f t="shared" si="85"/>
        <v>0</v>
      </c>
      <c r="T27" s="95" t="str">
        <f t="shared" si="94"/>
        <v/>
      </c>
      <c r="U27" s="95" t="str">
        <f t="shared" si="87"/>
        <v/>
      </c>
      <c r="V27" s="103">
        <f t="shared" si="88"/>
        <v>0</v>
      </c>
      <c r="W27" s="95" t="str">
        <f t="shared" si="95"/>
        <v/>
      </c>
      <c r="X27" s="95" t="str">
        <f t="shared" si="96"/>
        <v/>
      </c>
      <c r="Y27" s="95" t="str">
        <f t="shared" si="91"/>
        <v/>
      </c>
      <c r="Z27" s="95">
        <f t="shared" si="92"/>
        <v>0</v>
      </c>
      <c r="AA27" s="95" t="str">
        <f t="shared" si="97"/>
        <v/>
      </c>
      <c r="AC27" s="43" t="s">
        <v>21</v>
      </c>
      <c r="AD27" s="43"/>
      <c r="AE27" s="4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13" customFormat="1" ht="14.25" customHeight="1" x14ac:dyDescent="0.5">
      <c r="A28" s="52">
        <v>45488</v>
      </c>
      <c r="B28" s="53"/>
      <c r="C28" s="54"/>
      <c r="D28" s="47"/>
      <c r="E28" s="55"/>
      <c r="F28" s="56"/>
      <c r="G28" s="91">
        <f t="shared" si="79"/>
        <v>0</v>
      </c>
      <c r="H28" s="55"/>
      <c r="I28" s="56"/>
      <c r="J28" s="91">
        <f t="shared" si="80"/>
        <v>0</v>
      </c>
      <c r="K28" s="91">
        <f t="shared" si="81"/>
        <v>0</v>
      </c>
      <c r="L28" s="55"/>
      <c r="M28" s="56"/>
      <c r="N28" s="91">
        <f t="shared" si="82"/>
        <v>0</v>
      </c>
      <c r="O28" s="55"/>
      <c r="P28" s="56"/>
      <c r="Q28" s="91">
        <f t="shared" si="83"/>
        <v>0</v>
      </c>
      <c r="R28" s="91">
        <f t="shared" si="84"/>
        <v>0</v>
      </c>
      <c r="S28" s="101">
        <f t="shared" si="85"/>
        <v>0</v>
      </c>
      <c r="T28" s="91" t="str">
        <f t="shared" ref="T28:T32" si="98">IF(B28="av",($E$7)*(-1),IF(B28="df",($E$7)*(-1),IF(D28="X","",IF(B28="sd",ROUND(S28-($E$7*(1-$AE$4)),10),IF(S28=0,"",ROUND(S28-$E$7,10))))))</f>
        <v/>
      </c>
      <c r="U28" s="91" t="str">
        <f t="shared" si="87"/>
        <v/>
      </c>
      <c r="V28" s="104">
        <f t="shared" si="88"/>
        <v>0</v>
      </c>
      <c r="W28" s="91" t="str">
        <f t="shared" ref="W28:W32" si="99">IF(U28=V28,U28,IF(V28&gt;0,V28,U28))</f>
        <v/>
      </c>
      <c r="X28" s="101" t="str">
        <f t="shared" ref="X28:X32" si="100">IF(D28="X",ROUND(S28-$E$7,10),"")</f>
        <v/>
      </c>
      <c r="Y28" s="91" t="str">
        <f t="shared" si="91"/>
        <v/>
      </c>
      <c r="Z28" s="104">
        <f t="shared" si="92"/>
        <v>0</v>
      </c>
      <c r="AA28" s="91" t="str">
        <f t="shared" ref="AA28:AA32" si="101">IF(Y28=Z28,Y28,IF(Z28&gt;0,Z28,Y28))</f>
        <v/>
      </c>
      <c r="AC28" s="50" t="s">
        <v>23</v>
      </c>
      <c r="AD28" s="108">
        <f>Y$45-Z$45</f>
        <v>0</v>
      </c>
      <c r="AE28" s="104">
        <f>IF(AD28=0,0,IF(AD28&lt;0,AD28*(-1),AD28))</f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13" customFormat="1" ht="14.25" customHeight="1" x14ac:dyDescent="0.5">
      <c r="A29" s="52">
        <v>45489</v>
      </c>
      <c r="B29" s="53"/>
      <c r="C29" s="54"/>
      <c r="D29" s="47"/>
      <c r="E29" s="55"/>
      <c r="F29" s="56"/>
      <c r="G29" s="91">
        <f t="shared" si="79"/>
        <v>0</v>
      </c>
      <c r="H29" s="55"/>
      <c r="I29" s="56"/>
      <c r="J29" s="91">
        <f t="shared" si="80"/>
        <v>0</v>
      </c>
      <c r="K29" s="91">
        <f t="shared" si="81"/>
        <v>0</v>
      </c>
      <c r="L29" s="55"/>
      <c r="M29" s="56"/>
      <c r="N29" s="91">
        <f t="shared" si="82"/>
        <v>0</v>
      </c>
      <c r="O29" s="55"/>
      <c r="P29" s="56"/>
      <c r="Q29" s="91">
        <f t="shared" si="83"/>
        <v>0</v>
      </c>
      <c r="R29" s="91">
        <f t="shared" si="84"/>
        <v>0</v>
      </c>
      <c r="S29" s="101">
        <f t="shared" si="85"/>
        <v>0</v>
      </c>
      <c r="T29" s="91" t="str">
        <f t="shared" si="98"/>
        <v/>
      </c>
      <c r="U29" s="91" t="str">
        <f t="shared" si="87"/>
        <v/>
      </c>
      <c r="V29" s="104">
        <f t="shared" si="88"/>
        <v>0</v>
      </c>
      <c r="W29" s="91" t="str">
        <f t="shared" si="99"/>
        <v/>
      </c>
      <c r="X29" s="101" t="str">
        <f t="shared" si="100"/>
        <v/>
      </c>
      <c r="Y29" s="91" t="str">
        <f t="shared" si="91"/>
        <v/>
      </c>
      <c r="Z29" s="104">
        <f t="shared" si="92"/>
        <v>0</v>
      </c>
      <c r="AA29" s="91" t="str">
        <f t="shared" si="101"/>
        <v/>
      </c>
      <c r="AC29" s="50" t="s">
        <v>12</v>
      </c>
      <c r="AD29" s="108">
        <f>AD28+Jun!AD29</f>
        <v>0</v>
      </c>
      <c r="AE29" s="104">
        <f>IF(AD29=0,0,IF(AD29&lt;0,AD29*(-1),AD29))</f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52">
        <v>45490</v>
      </c>
      <c r="B30" s="53"/>
      <c r="C30" s="54"/>
      <c r="D30" s="47"/>
      <c r="E30" s="55"/>
      <c r="F30" s="56"/>
      <c r="G30" s="91">
        <f t="shared" ref="G30:G44" si="102">IF(E30="",0,CONCATENATE(E30,":",F30))</f>
        <v>0</v>
      </c>
      <c r="H30" s="55"/>
      <c r="I30" s="56"/>
      <c r="J30" s="91">
        <f t="shared" ref="J30:J44" si="103">IF(H30="",0,CONCATENATE(H30,":",I30))</f>
        <v>0</v>
      </c>
      <c r="K30" s="91">
        <f t="shared" ref="K30:K44" si="104">J30-G30</f>
        <v>0</v>
      </c>
      <c r="L30" s="55"/>
      <c r="M30" s="56"/>
      <c r="N30" s="91">
        <f t="shared" ref="N30:N44" si="105">IF(L30="",0,CONCATENATE(L30,":",M30))</f>
        <v>0</v>
      </c>
      <c r="O30" s="55"/>
      <c r="P30" s="56"/>
      <c r="Q30" s="91">
        <f t="shared" ref="Q30:Q44" si="106">IF(O30="",0,CONCATENATE(O30,":",P30))</f>
        <v>0</v>
      </c>
      <c r="R30" s="91">
        <f t="shared" ref="R30:R44" si="107">Q30-N30</f>
        <v>0</v>
      </c>
      <c r="S30" s="101">
        <f t="shared" ref="S30:S44" si="108">K30+R30</f>
        <v>0</v>
      </c>
      <c r="T30" s="91" t="str">
        <f t="shared" si="98"/>
        <v/>
      </c>
      <c r="U30" s="91" t="str">
        <f t="shared" ref="U30:U44" si="109">IF(T30&gt;0,T30,0)</f>
        <v/>
      </c>
      <c r="V30" s="104">
        <f t="shared" ref="V30:V44" si="110">IF(T30&lt;0,T30*(-1),0)</f>
        <v>0</v>
      </c>
      <c r="W30" s="91" t="str">
        <f t="shared" si="99"/>
        <v/>
      </c>
      <c r="X30" s="101" t="str">
        <f t="shared" si="100"/>
        <v/>
      </c>
      <c r="Y30" s="91" t="str">
        <f t="shared" ref="Y30:Y44" si="111">IF(X30&gt;0,X30,0)</f>
        <v/>
      </c>
      <c r="Z30" s="104">
        <f t="shared" ref="Z30:Z44" si="112">IF(X30&lt;0,X30*(-1),0)</f>
        <v>0</v>
      </c>
      <c r="AA30" s="91" t="str">
        <f t="shared" si="101"/>
        <v/>
      </c>
      <c r="AC30" s="67" t="s">
        <v>31</v>
      </c>
      <c r="AD30" s="67"/>
      <c r="AE30" s="51">
        <f>COUNTIF(B$14:B$44,"ao")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52">
        <v>45491</v>
      </c>
      <c r="B31" s="53"/>
      <c r="C31" s="54"/>
      <c r="D31" s="47"/>
      <c r="E31" s="55"/>
      <c r="F31" s="56"/>
      <c r="G31" s="91">
        <f t="shared" si="102"/>
        <v>0</v>
      </c>
      <c r="H31" s="55"/>
      <c r="I31" s="56"/>
      <c r="J31" s="91">
        <f t="shared" si="103"/>
        <v>0</v>
      </c>
      <c r="K31" s="91">
        <f t="shared" si="104"/>
        <v>0</v>
      </c>
      <c r="L31" s="55"/>
      <c r="M31" s="56"/>
      <c r="N31" s="91">
        <f t="shared" si="105"/>
        <v>0</v>
      </c>
      <c r="O31" s="55"/>
      <c r="P31" s="56"/>
      <c r="Q31" s="91">
        <f t="shared" si="106"/>
        <v>0</v>
      </c>
      <c r="R31" s="91">
        <f t="shared" si="107"/>
        <v>0</v>
      </c>
      <c r="S31" s="101">
        <f t="shared" si="108"/>
        <v>0</v>
      </c>
      <c r="T31" s="91" t="str">
        <f t="shared" si="98"/>
        <v/>
      </c>
      <c r="U31" s="91" t="str">
        <f t="shared" si="109"/>
        <v/>
      </c>
      <c r="V31" s="104">
        <f t="shared" si="110"/>
        <v>0</v>
      </c>
      <c r="W31" s="91" t="str">
        <f t="shared" si="99"/>
        <v/>
      </c>
      <c r="X31" s="101" t="str">
        <f t="shared" si="100"/>
        <v/>
      </c>
      <c r="Y31" s="91" t="str">
        <f t="shared" si="111"/>
        <v/>
      </c>
      <c r="Z31" s="104">
        <f t="shared" si="112"/>
        <v>0</v>
      </c>
      <c r="AA31" s="91" t="str">
        <f t="shared" si="101"/>
        <v/>
      </c>
      <c r="AE31" s="29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52">
        <v>45492</v>
      </c>
      <c r="B32" s="53"/>
      <c r="C32" s="54"/>
      <c r="D32" s="47"/>
      <c r="E32" s="55"/>
      <c r="F32" s="56"/>
      <c r="G32" s="91">
        <f t="shared" si="102"/>
        <v>0</v>
      </c>
      <c r="H32" s="55"/>
      <c r="I32" s="56"/>
      <c r="J32" s="91">
        <f t="shared" si="103"/>
        <v>0</v>
      </c>
      <c r="K32" s="91">
        <f t="shared" si="104"/>
        <v>0</v>
      </c>
      <c r="L32" s="55"/>
      <c r="M32" s="56"/>
      <c r="N32" s="91">
        <f t="shared" si="105"/>
        <v>0</v>
      </c>
      <c r="O32" s="55"/>
      <c r="P32" s="56"/>
      <c r="Q32" s="91">
        <f t="shared" si="106"/>
        <v>0</v>
      </c>
      <c r="R32" s="91">
        <f t="shared" si="107"/>
        <v>0</v>
      </c>
      <c r="S32" s="101">
        <f t="shared" si="108"/>
        <v>0</v>
      </c>
      <c r="T32" s="91" t="str">
        <f t="shared" si="98"/>
        <v/>
      </c>
      <c r="U32" s="91" t="str">
        <f t="shared" si="109"/>
        <v/>
      </c>
      <c r="V32" s="104">
        <f t="shared" si="110"/>
        <v>0</v>
      </c>
      <c r="W32" s="91" t="str">
        <f t="shared" si="99"/>
        <v/>
      </c>
      <c r="X32" s="101" t="str">
        <f t="shared" si="100"/>
        <v/>
      </c>
      <c r="Y32" s="91" t="str">
        <f t="shared" si="111"/>
        <v/>
      </c>
      <c r="Z32" s="104">
        <f t="shared" si="112"/>
        <v>0</v>
      </c>
      <c r="AA32" s="91" t="str">
        <f t="shared" si="101"/>
        <v/>
      </c>
      <c r="AC32" s="43" t="s">
        <v>15</v>
      </c>
      <c r="AD32" s="43"/>
      <c r="AE32" s="6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45">
        <v>45493</v>
      </c>
      <c r="B33" s="46"/>
      <c r="C33" s="47"/>
      <c r="D33" s="47"/>
      <c r="E33" s="48"/>
      <c r="F33" s="49"/>
      <c r="G33" s="91">
        <f t="shared" si="102"/>
        <v>0</v>
      </c>
      <c r="H33" s="48"/>
      <c r="I33" s="49"/>
      <c r="J33" s="91">
        <f t="shared" si="103"/>
        <v>0</v>
      </c>
      <c r="K33" s="95">
        <f t="shared" si="104"/>
        <v>0</v>
      </c>
      <c r="L33" s="48"/>
      <c r="M33" s="49"/>
      <c r="N33" s="91">
        <f t="shared" si="105"/>
        <v>0</v>
      </c>
      <c r="O33" s="48"/>
      <c r="P33" s="49"/>
      <c r="Q33" s="91">
        <f t="shared" si="106"/>
        <v>0</v>
      </c>
      <c r="R33" s="95">
        <f t="shared" si="107"/>
        <v>0</v>
      </c>
      <c r="S33" s="95">
        <f t="shared" si="108"/>
        <v>0</v>
      </c>
      <c r="T33" s="95" t="str">
        <f t="shared" ref="T33:T34" si="113">IF($D33="X","",IF($S33=0,"",ROUND($S33,10)))</f>
        <v/>
      </c>
      <c r="U33" s="95" t="str">
        <f t="shared" si="109"/>
        <v/>
      </c>
      <c r="V33" s="103">
        <f t="shared" si="110"/>
        <v>0</v>
      </c>
      <c r="W33" s="95" t="str">
        <f t="shared" ref="W33:W34" si="114">IF($D33="X","",IF($S33=0,"",ROUND($S33,10)))</f>
        <v/>
      </c>
      <c r="X33" s="95" t="str">
        <f t="shared" ref="X33:X34" si="115">IF($D33="X",ROUND($S33,10),"")</f>
        <v/>
      </c>
      <c r="Y33" s="95" t="str">
        <f t="shared" si="111"/>
        <v/>
      </c>
      <c r="Z33" s="95">
        <f t="shared" si="112"/>
        <v>0</v>
      </c>
      <c r="AA33" s="95" t="str">
        <f t="shared" ref="AA33:AA34" si="116">IF($D33="X",ROUND($S33,10),"")</f>
        <v/>
      </c>
      <c r="AC33" s="67" t="s">
        <v>32</v>
      </c>
      <c r="AD33" s="67"/>
      <c r="AE33" s="68">
        <f>IF($AE$5-(COUNTIF(B$14:B$44,"f")+($AE$5-Jun!AE33))&gt;-1,Jun!AE33-COUNTIF(B$14:B$44,"f"),0)</f>
        <v>0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45">
        <v>45494</v>
      </c>
      <c r="B34" s="46"/>
      <c r="C34" s="47"/>
      <c r="D34" s="47"/>
      <c r="E34" s="48"/>
      <c r="F34" s="49"/>
      <c r="G34" s="91">
        <f t="shared" si="102"/>
        <v>0</v>
      </c>
      <c r="H34" s="48"/>
      <c r="I34" s="49"/>
      <c r="J34" s="91">
        <f t="shared" si="103"/>
        <v>0</v>
      </c>
      <c r="K34" s="95">
        <f t="shared" si="104"/>
        <v>0</v>
      </c>
      <c r="L34" s="48"/>
      <c r="M34" s="49"/>
      <c r="N34" s="91">
        <f t="shared" si="105"/>
        <v>0</v>
      </c>
      <c r="O34" s="48"/>
      <c r="P34" s="49"/>
      <c r="Q34" s="91">
        <f t="shared" si="106"/>
        <v>0</v>
      </c>
      <c r="R34" s="95">
        <f t="shared" si="107"/>
        <v>0</v>
      </c>
      <c r="S34" s="95">
        <f t="shared" si="108"/>
        <v>0</v>
      </c>
      <c r="T34" s="95" t="str">
        <f t="shared" si="113"/>
        <v/>
      </c>
      <c r="U34" s="95" t="str">
        <f t="shared" si="109"/>
        <v/>
      </c>
      <c r="V34" s="103">
        <f t="shared" si="110"/>
        <v>0</v>
      </c>
      <c r="W34" s="95" t="str">
        <f t="shared" si="114"/>
        <v/>
      </c>
      <c r="X34" s="95" t="str">
        <f t="shared" si="115"/>
        <v/>
      </c>
      <c r="Y34" s="95" t="str">
        <f t="shared" si="111"/>
        <v/>
      </c>
      <c r="Z34" s="95">
        <f t="shared" si="112"/>
        <v>0</v>
      </c>
      <c r="AA34" s="95" t="str">
        <f t="shared" si="116"/>
        <v/>
      </c>
      <c r="AC34" s="69" t="s">
        <v>28</v>
      </c>
      <c r="AD34" s="69"/>
      <c r="AE34" s="51">
        <f>IF(Jun!AE34&gt;0,Jun!AE34+COUNTIF(B$14:B$44,"f"),IF(COUNTIF(B$14:B$44,"f")&gt;Jun!AE33,COUNTIF(B$14:B$44,"f")-Jun!AE33,0))</f>
        <v>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13" customFormat="1" ht="14.25" customHeight="1" x14ac:dyDescent="0.5">
      <c r="A35" s="52">
        <v>45495</v>
      </c>
      <c r="B35" s="53"/>
      <c r="C35" s="54"/>
      <c r="D35" s="47"/>
      <c r="E35" s="55"/>
      <c r="F35" s="56"/>
      <c r="G35" s="91">
        <f t="shared" si="102"/>
        <v>0</v>
      </c>
      <c r="H35" s="55"/>
      <c r="I35" s="56"/>
      <c r="J35" s="91">
        <f t="shared" si="103"/>
        <v>0</v>
      </c>
      <c r="K35" s="91">
        <f t="shared" si="104"/>
        <v>0</v>
      </c>
      <c r="L35" s="55"/>
      <c r="M35" s="56"/>
      <c r="N35" s="91">
        <f t="shared" si="105"/>
        <v>0</v>
      </c>
      <c r="O35" s="55"/>
      <c r="P35" s="56"/>
      <c r="Q35" s="91">
        <f t="shared" si="106"/>
        <v>0</v>
      </c>
      <c r="R35" s="91">
        <f t="shared" si="107"/>
        <v>0</v>
      </c>
      <c r="S35" s="101">
        <f t="shared" si="108"/>
        <v>0</v>
      </c>
      <c r="T35" s="91" t="str">
        <f t="shared" ref="T35:T39" si="117">IF(B35="av",($E$7)*(-1),IF(B35="df",($E$7)*(-1),IF(D35="X","",IF(B35="sd",ROUND(S35-($E$7*(1-$AE$4)),10),IF(S35=0,"",ROUND(S35-$E$7,10))))))</f>
        <v/>
      </c>
      <c r="U35" s="91" t="str">
        <f t="shared" si="109"/>
        <v/>
      </c>
      <c r="V35" s="104">
        <f t="shared" si="110"/>
        <v>0</v>
      </c>
      <c r="W35" s="91" t="str">
        <f t="shared" ref="W35:W39" si="118">IF(U35=V35,U35,IF(V35&gt;0,V35,U35))</f>
        <v/>
      </c>
      <c r="X35" s="101" t="str">
        <f t="shared" ref="X35:X39" si="119">IF(D35="X",ROUND(S35-$E$7,10),"")</f>
        <v/>
      </c>
      <c r="Y35" s="91" t="str">
        <f t="shared" si="111"/>
        <v/>
      </c>
      <c r="Z35" s="104">
        <f t="shared" si="112"/>
        <v>0</v>
      </c>
      <c r="AA35" s="91" t="str">
        <f t="shared" ref="AA35:AA39" si="120">IF(Y35=Z35,Y35,IF(Z35&gt;0,Z35,Y35))</f>
        <v/>
      </c>
      <c r="AC35" s="67" t="s">
        <v>52</v>
      </c>
      <c r="AD35" s="67"/>
      <c r="AE35" s="68">
        <f>IF($AE$6-(COUNTIF(B$14:B$44,"s")+($AE$6-Jun!AE35))&gt;-1,Jun!AE35-COUNTIF(B$14:B$44,"s"),0)</f>
        <v>0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s="13" customFormat="1" ht="14.25" customHeight="1" x14ac:dyDescent="0.5">
      <c r="A36" s="52">
        <v>45496</v>
      </c>
      <c r="B36" s="53"/>
      <c r="C36" s="54"/>
      <c r="D36" s="47"/>
      <c r="E36" s="55"/>
      <c r="F36" s="56"/>
      <c r="G36" s="91">
        <f t="shared" si="102"/>
        <v>0</v>
      </c>
      <c r="H36" s="55"/>
      <c r="I36" s="56"/>
      <c r="J36" s="91">
        <f t="shared" si="103"/>
        <v>0</v>
      </c>
      <c r="K36" s="91">
        <f t="shared" si="104"/>
        <v>0</v>
      </c>
      <c r="L36" s="55"/>
      <c r="M36" s="56"/>
      <c r="N36" s="91">
        <f t="shared" si="105"/>
        <v>0</v>
      </c>
      <c r="O36" s="55"/>
      <c r="P36" s="56"/>
      <c r="Q36" s="91">
        <f t="shared" si="106"/>
        <v>0</v>
      </c>
      <c r="R36" s="91">
        <f t="shared" si="107"/>
        <v>0</v>
      </c>
      <c r="S36" s="101">
        <f t="shared" si="108"/>
        <v>0</v>
      </c>
      <c r="T36" s="91" t="str">
        <f t="shared" si="117"/>
        <v/>
      </c>
      <c r="U36" s="91" t="str">
        <f t="shared" si="109"/>
        <v/>
      </c>
      <c r="V36" s="104">
        <f t="shared" si="110"/>
        <v>0</v>
      </c>
      <c r="W36" s="91" t="str">
        <f t="shared" si="118"/>
        <v/>
      </c>
      <c r="X36" s="101" t="str">
        <f t="shared" si="119"/>
        <v/>
      </c>
      <c r="Y36" s="91" t="str">
        <f t="shared" si="111"/>
        <v/>
      </c>
      <c r="Z36" s="104">
        <f t="shared" si="112"/>
        <v>0</v>
      </c>
      <c r="AA36" s="91" t="str">
        <f t="shared" si="120"/>
        <v/>
      </c>
      <c r="AC36" s="67" t="s">
        <v>33</v>
      </c>
      <c r="AD36" s="67"/>
      <c r="AE36" s="51">
        <f>COUNTIF(B$14:B$44,"vp")+Jun!AE36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52">
        <v>45497</v>
      </c>
      <c r="B37" s="53"/>
      <c r="C37" s="54"/>
      <c r="D37" s="47"/>
      <c r="E37" s="55"/>
      <c r="F37" s="56"/>
      <c r="G37" s="91">
        <f t="shared" si="102"/>
        <v>0</v>
      </c>
      <c r="H37" s="55"/>
      <c r="I37" s="56"/>
      <c r="J37" s="91">
        <f t="shared" si="103"/>
        <v>0</v>
      </c>
      <c r="K37" s="91">
        <f t="shared" si="104"/>
        <v>0</v>
      </c>
      <c r="L37" s="55"/>
      <c r="M37" s="56"/>
      <c r="N37" s="91">
        <f t="shared" si="105"/>
        <v>0</v>
      </c>
      <c r="O37" s="55"/>
      <c r="P37" s="56"/>
      <c r="Q37" s="91">
        <f t="shared" si="106"/>
        <v>0</v>
      </c>
      <c r="R37" s="91">
        <f t="shared" si="107"/>
        <v>0</v>
      </c>
      <c r="S37" s="101">
        <f t="shared" si="108"/>
        <v>0</v>
      </c>
      <c r="T37" s="91" t="str">
        <f t="shared" si="117"/>
        <v/>
      </c>
      <c r="U37" s="91" t="str">
        <f t="shared" si="109"/>
        <v/>
      </c>
      <c r="V37" s="104">
        <f t="shared" si="110"/>
        <v>0</v>
      </c>
      <c r="W37" s="91" t="str">
        <f t="shared" si="118"/>
        <v/>
      </c>
      <c r="X37" s="101" t="str">
        <f t="shared" si="119"/>
        <v/>
      </c>
      <c r="Y37" s="91" t="str">
        <f t="shared" si="111"/>
        <v/>
      </c>
      <c r="Z37" s="104">
        <f t="shared" si="112"/>
        <v>0</v>
      </c>
      <c r="AA37" s="91" t="str">
        <f t="shared" si="120"/>
        <v/>
      </c>
      <c r="AC37" s="67" t="s">
        <v>34</v>
      </c>
      <c r="AD37" s="67"/>
      <c r="AE37" s="51">
        <f>COUNTIF(B$14:B$44,"sb")+Jun!AE37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52">
        <v>45498</v>
      </c>
      <c r="B38" s="53"/>
      <c r="C38" s="54"/>
      <c r="D38" s="47"/>
      <c r="E38" s="55"/>
      <c r="F38" s="56"/>
      <c r="G38" s="91">
        <f t="shared" si="102"/>
        <v>0</v>
      </c>
      <c r="H38" s="55"/>
      <c r="I38" s="56"/>
      <c r="J38" s="91">
        <f t="shared" si="103"/>
        <v>0</v>
      </c>
      <c r="K38" s="91">
        <f t="shared" si="104"/>
        <v>0</v>
      </c>
      <c r="L38" s="55"/>
      <c r="M38" s="56"/>
      <c r="N38" s="91">
        <f t="shared" si="105"/>
        <v>0</v>
      </c>
      <c r="O38" s="55"/>
      <c r="P38" s="56"/>
      <c r="Q38" s="91">
        <f t="shared" si="106"/>
        <v>0</v>
      </c>
      <c r="R38" s="91">
        <f t="shared" si="107"/>
        <v>0</v>
      </c>
      <c r="S38" s="101">
        <f t="shared" si="108"/>
        <v>0</v>
      </c>
      <c r="T38" s="91" t="str">
        <f t="shared" si="117"/>
        <v/>
      </c>
      <c r="U38" s="91" t="str">
        <f t="shared" si="109"/>
        <v/>
      </c>
      <c r="V38" s="104">
        <f t="shared" si="110"/>
        <v>0</v>
      </c>
      <c r="W38" s="91" t="str">
        <f t="shared" si="118"/>
        <v/>
      </c>
      <c r="X38" s="101" t="str">
        <f t="shared" si="119"/>
        <v/>
      </c>
      <c r="Y38" s="91" t="str">
        <f t="shared" si="111"/>
        <v/>
      </c>
      <c r="Z38" s="104">
        <f t="shared" si="112"/>
        <v>0</v>
      </c>
      <c r="AA38" s="91" t="str">
        <f t="shared" si="120"/>
        <v/>
      </c>
      <c r="AC38" s="70" t="s">
        <v>35</v>
      </c>
      <c r="AD38" s="70"/>
      <c r="AE38" s="51">
        <f>COUNTIF(B$14:B$44,"sm")+Jun!AE38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52">
        <v>45499</v>
      </c>
      <c r="B39" s="53"/>
      <c r="C39" s="54"/>
      <c r="D39" s="47"/>
      <c r="E39" s="55"/>
      <c r="F39" s="56"/>
      <c r="G39" s="91">
        <f t="shared" si="102"/>
        <v>0</v>
      </c>
      <c r="H39" s="55"/>
      <c r="I39" s="56"/>
      <c r="J39" s="91">
        <f t="shared" si="103"/>
        <v>0</v>
      </c>
      <c r="K39" s="91">
        <f t="shared" si="104"/>
        <v>0</v>
      </c>
      <c r="L39" s="55"/>
      <c r="M39" s="56"/>
      <c r="N39" s="91">
        <f t="shared" si="105"/>
        <v>0</v>
      </c>
      <c r="O39" s="55"/>
      <c r="P39" s="56"/>
      <c r="Q39" s="91">
        <f t="shared" si="106"/>
        <v>0</v>
      </c>
      <c r="R39" s="91">
        <f t="shared" si="107"/>
        <v>0</v>
      </c>
      <c r="S39" s="101">
        <f t="shared" si="108"/>
        <v>0</v>
      </c>
      <c r="T39" s="91" t="str">
        <f t="shared" si="117"/>
        <v/>
      </c>
      <c r="U39" s="91" t="str">
        <f t="shared" si="109"/>
        <v/>
      </c>
      <c r="V39" s="104">
        <f t="shared" si="110"/>
        <v>0</v>
      </c>
      <c r="W39" s="91" t="str">
        <f t="shared" si="118"/>
        <v/>
      </c>
      <c r="X39" s="101" t="str">
        <f t="shared" si="119"/>
        <v/>
      </c>
      <c r="Y39" s="91" t="str">
        <f t="shared" si="111"/>
        <v/>
      </c>
      <c r="Z39" s="104">
        <f t="shared" si="112"/>
        <v>0</v>
      </c>
      <c r="AA39" s="91" t="str">
        <f t="shared" si="120"/>
        <v/>
      </c>
      <c r="AC39" s="70" t="s">
        <v>36</v>
      </c>
      <c r="AD39" s="70"/>
      <c r="AE39" s="51">
        <f>COUNTIF(B$14:B$44,"sd")+Jun!AE39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45">
        <v>45500</v>
      </c>
      <c r="B40" s="46"/>
      <c r="C40" s="47"/>
      <c r="D40" s="47"/>
      <c r="E40" s="48"/>
      <c r="F40" s="49"/>
      <c r="G40" s="91">
        <f t="shared" si="102"/>
        <v>0</v>
      </c>
      <c r="H40" s="48"/>
      <c r="I40" s="49"/>
      <c r="J40" s="91">
        <f t="shared" si="103"/>
        <v>0</v>
      </c>
      <c r="K40" s="95">
        <f t="shared" si="104"/>
        <v>0</v>
      </c>
      <c r="L40" s="48"/>
      <c r="M40" s="49"/>
      <c r="N40" s="91">
        <f t="shared" si="105"/>
        <v>0</v>
      </c>
      <c r="O40" s="48"/>
      <c r="P40" s="49"/>
      <c r="Q40" s="91">
        <f t="shared" si="106"/>
        <v>0</v>
      </c>
      <c r="R40" s="95">
        <f t="shared" si="107"/>
        <v>0</v>
      </c>
      <c r="S40" s="95">
        <f t="shared" si="108"/>
        <v>0</v>
      </c>
      <c r="T40" s="95" t="str">
        <f t="shared" ref="T40:T41" si="121">IF($D40="X","",IF($S40=0,"",ROUND($S40,10)))</f>
        <v/>
      </c>
      <c r="U40" s="95" t="str">
        <f t="shared" si="109"/>
        <v/>
      </c>
      <c r="V40" s="103">
        <f t="shared" si="110"/>
        <v>0</v>
      </c>
      <c r="W40" s="95" t="str">
        <f t="shared" ref="W40:W41" si="122">IF($D40="X","",IF($S40=0,"",ROUND($S40,10)))</f>
        <v/>
      </c>
      <c r="X40" s="95" t="str">
        <f t="shared" ref="X40:X41" si="123">IF($D40="X",ROUND($S40,10),"")</f>
        <v/>
      </c>
      <c r="Y40" s="95" t="str">
        <f t="shared" si="111"/>
        <v/>
      </c>
      <c r="Z40" s="95">
        <f t="shared" si="112"/>
        <v>0</v>
      </c>
      <c r="AA40" s="95" t="str">
        <f t="shared" ref="AA40:AA41" si="124">IF($D40="X",ROUND($S40,10),"")</f>
        <v/>
      </c>
      <c r="AC40" s="70" t="s">
        <v>37</v>
      </c>
      <c r="AD40" s="70"/>
      <c r="AE40" s="51">
        <f>COUNTIF(B$14:B$44,"se")+Jun!AE40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45">
        <v>45501</v>
      </c>
      <c r="B41" s="46"/>
      <c r="C41" s="47"/>
      <c r="D41" s="47"/>
      <c r="E41" s="48"/>
      <c r="F41" s="49"/>
      <c r="G41" s="91">
        <f t="shared" si="102"/>
        <v>0</v>
      </c>
      <c r="H41" s="48"/>
      <c r="I41" s="49"/>
      <c r="J41" s="91">
        <f t="shared" si="103"/>
        <v>0</v>
      </c>
      <c r="K41" s="95">
        <f t="shared" si="104"/>
        <v>0</v>
      </c>
      <c r="L41" s="48"/>
      <c r="M41" s="49"/>
      <c r="N41" s="91">
        <f t="shared" si="105"/>
        <v>0</v>
      </c>
      <c r="O41" s="48"/>
      <c r="P41" s="49"/>
      <c r="Q41" s="91">
        <f t="shared" si="106"/>
        <v>0</v>
      </c>
      <c r="R41" s="95">
        <f t="shared" si="107"/>
        <v>0</v>
      </c>
      <c r="S41" s="95">
        <f t="shared" si="108"/>
        <v>0</v>
      </c>
      <c r="T41" s="95" t="str">
        <f t="shared" si="121"/>
        <v/>
      </c>
      <c r="U41" s="95" t="str">
        <f t="shared" si="109"/>
        <v/>
      </c>
      <c r="V41" s="103">
        <f t="shared" si="110"/>
        <v>0</v>
      </c>
      <c r="W41" s="95" t="str">
        <f t="shared" si="122"/>
        <v/>
      </c>
      <c r="X41" s="95" t="str">
        <f t="shared" si="123"/>
        <v/>
      </c>
      <c r="Y41" s="95" t="str">
        <f t="shared" si="111"/>
        <v/>
      </c>
      <c r="Z41" s="95">
        <f t="shared" si="112"/>
        <v>0</v>
      </c>
      <c r="AA41" s="95" t="str">
        <f t="shared" si="124"/>
        <v/>
      </c>
      <c r="AC41" s="70" t="s">
        <v>38</v>
      </c>
      <c r="AD41" s="70"/>
      <c r="AE41" s="51">
        <f>COUNTIF(B$14:B$44,"df")+Jun!AE41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13" customFormat="1" ht="14.25" customHeight="1" x14ac:dyDescent="0.5">
      <c r="A42" s="52">
        <v>45502</v>
      </c>
      <c r="B42" s="53"/>
      <c r="C42" s="54"/>
      <c r="D42" s="47"/>
      <c r="E42" s="55"/>
      <c r="F42" s="56"/>
      <c r="G42" s="91">
        <f t="shared" si="102"/>
        <v>0</v>
      </c>
      <c r="H42" s="55"/>
      <c r="I42" s="56"/>
      <c r="J42" s="91">
        <f t="shared" si="103"/>
        <v>0</v>
      </c>
      <c r="K42" s="91">
        <f t="shared" si="104"/>
        <v>0</v>
      </c>
      <c r="L42" s="55"/>
      <c r="M42" s="56"/>
      <c r="N42" s="91">
        <f t="shared" si="105"/>
        <v>0</v>
      </c>
      <c r="O42" s="55"/>
      <c r="P42" s="56"/>
      <c r="Q42" s="91">
        <f t="shared" si="106"/>
        <v>0</v>
      </c>
      <c r="R42" s="91">
        <f t="shared" si="107"/>
        <v>0</v>
      </c>
      <c r="S42" s="101">
        <f t="shared" si="108"/>
        <v>0</v>
      </c>
      <c r="T42" s="91" t="str">
        <f t="shared" ref="T42:T44" si="125">IF(B42="av",($E$7)*(-1),IF(B42="df",($E$7)*(-1),IF(D42="X","",IF(B42="sd",ROUND(S42-($E$7*(1-$AE$4)),10),IF(S42=0,"",ROUND(S42-$E$7,10))))))</f>
        <v/>
      </c>
      <c r="U42" s="91" t="str">
        <f t="shared" si="109"/>
        <v/>
      </c>
      <c r="V42" s="104">
        <f t="shared" si="110"/>
        <v>0</v>
      </c>
      <c r="W42" s="91" t="str">
        <f t="shared" ref="W42:W44" si="126">IF(U42=V42,U42,IF(V42&gt;0,V42,U42))</f>
        <v/>
      </c>
      <c r="X42" s="101" t="str">
        <f t="shared" ref="X42:X44" si="127">IF(D42="X",ROUND(S42-$E$7,10),"")</f>
        <v/>
      </c>
      <c r="Y42" s="91" t="str">
        <f t="shared" si="111"/>
        <v/>
      </c>
      <c r="Z42" s="104">
        <f t="shared" si="112"/>
        <v>0</v>
      </c>
      <c r="AA42" s="91" t="str">
        <f t="shared" ref="AA42:AA44" si="128">IF(Y42=Z42,Y42,IF(Z42&gt;0,Z42,Y42))</f>
        <v/>
      </c>
      <c r="AC42" s="71" t="s">
        <v>14</v>
      </c>
      <c r="AD42" s="105"/>
      <c r="AE42" s="7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s="13" customFormat="1" ht="14.25" customHeight="1" x14ac:dyDescent="0.5">
      <c r="A43" s="52">
        <v>45503</v>
      </c>
      <c r="B43" s="53"/>
      <c r="C43" s="54"/>
      <c r="D43" s="47"/>
      <c r="E43" s="55"/>
      <c r="F43" s="56"/>
      <c r="G43" s="91">
        <f t="shared" si="102"/>
        <v>0</v>
      </c>
      <c r="H43" s="55"/>
      <c r="I43" s="56"/>
      <c r="J43" s="91">
        <f t="shared" si="103"/>
        <v>0</v>
      </c>
      <c r="K43" s="91">
        <f t="shared" si="104"/>
        <v>0</v>
      </c>
      <c r="L43" s="55"/>
      <c r="M43" s="56"/>
      <c r="N43" s="91">
        <f t="shared" si="105"/>
        <v>0</v>
      </c>
      <c r="O43" s="55"/>
      <c r="P43" s="56"/>
      <c r="Q43" s="91">
        <f t="shared" si="106"/>
        <v>0</v>
      </c>
      <c r="R43" s="91">
        <f t="shared" si="107"/>
        <v>0</v>
      </c>
      <c r="S43" s="101">
        <f t="shared" si="108"/>
        <v>0</v>
      </c>
      <c r="T43" s="91" t="str">
        <f t="shared" si="125"/>
        <v/>
      </c>
      <c r="U43" s="91" t="str">
        <f t="shared" si="109"/>
        <v/>
      </c>
      <c r="V43" s="104">
        <f t="shared" si="110"/>
        <v>0</v>
      </c>
      <c r="W43" s="91" t="str">
        <f t="shared" si="126"/>
        <v/>
      </c>
      <c r="X43" s="101" t="str">
        <f t="shared" si="127"/>
        <v/>
      </c>
      <c r="Y43" s="91" t="str">
        <f t="shared" si="111"/>
        <v/>
      </c>
      <c r="Z43" s="104">
        <f t="shared" si="112"/>
        <v>0</v>
      </c>
      <c r="AA43" s="91" t="str">
        <f t="shared" si="128"/>
        <v/>
      </c>
      <c r="AC43" s="73" t="s">
        <v>24</v>
      </c>
      <c r="AD43" s="106"/>
      <c r="AE43" s="74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52">
        <v>45504</v>
      </c>
      <c r="B44" s="53"/>
      <c r="C44" s="54"/>
      <c r="D44" s="47"/>
      <c r="E44" s="55"/>
      <c r="F44" s="56"/>
      <c r="G44" s="91">
        <f t="shared" si="102"/>
        <v>0</v>
      </c>
      <c r="H44" s="55"/>
      <c r="I44" s="56"/>
      <c r="J44" s="91">
        <f t="shared" si="103"/>
        <v>0</v>
      </c>
      <c r="K44" s="91">
        <f t="shared" si="104"/>
        <v>0</v>
      </c>
      <c r="L44" s="55"/>
      <c r="M44" s="56"/>
      <c r="N44" s="91">
        <f t="shared" si="105"/>
        <v>0</v>
      </c>
      <c r="O44" s="55"/>
      <c r="P44" s="56"/>
      <c r="Q44" s="91">
        <f t="shared" si="106"/>
        <v>0</v>
      </c>
      <c r="R44" s="91">
        <f t="shared" si="107"/>
        <v>0</v>
      </c>
      <c r="S44" s="101">
        <f t="shared" si="108"/>
        <v>0</v>
      </c>
      <c r="T44" s="91" t="str">
        <f t="shared" si="125"/>
        <v/>
      </c>
      <c r="U44" s="91" t="str">
        <f t="shared" si="109"/>
        <v/>
      </c>
      <c r="V44" s="104">
        <f t="shared" si="110"/>
        <v>0</v>
      </c>
      <c r="W44" s="91" t="str">
        <f t="shared" si="126"/>
        <v/>
      </c>
      <c r="X44" s="101" t="str">
        <f t="shared" si="127"/>
        <v/>
      </c>
      <c r="Y44" s="91" t="str">
        <f t="shared" si="111"/>
        <v/>
      </c>
      <c r="Z44" s="104">
        <f t="shared" si="112"/>
        <v>0</v>
      </c>
      <c r="AA44" s="91" t="str">
        <f t="shared" si="128"/>
        <v/>
      </c>
      <c r="AC44" s="73" t="s">
        <v>25</v>
      </c>
      <c r="AD44" s="106"/>
      <c r="AE44" s="74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8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AE15:AE17 AE28:AE29">
    <cfRule type="expression" dxfId="30" priority="55" stopIfTrue="1">
      <formula>$AD15&lt;0</formula>
    </cfRule>
  </conditionalFormatting>
  <conditionalFormatting sqref="W45 AA45">
    <cfRule type="expression" dxfId="29" priority="56" stopIfTrue="1">
      <formula>V$45&gt;U$45</formula>
    </cfRule>
  </conditionalFormatting>
  <conditionalFormatting sqref="T45">
    <cfRule type="expression" dxfId="28" priority="59" stopIfTrue="1">
      <formula>$U$45-$V$45&lt;0</formula>
    </cfRule>
  </conditionalFormatting>
  <conditionalFormatting sqref="W14:W18">
    <cfRule type="cellIs" dxfId="27" priority="43" stopIfTrue="1" operator="equal">
      <formula>$U14</formula>
    </cfRule>
    <cfRule type="cellIs" dxfId="26" priority="44" stopIfTrue="1" operator="equal">
      <formula>$V14</formula>
    </cfRule>
  </conditionalFormatting>
  <conditionalFormatting sqref="AA14:AA18">
    <cfRule type="cellIs" dxfId="25" priority="41" stopIfTrue="1" operator="equal">
      <formula>$Y14</formula>
    </cfRule>
    <cfRule type="cellIs" dxfId="24" priority="42" stopIfTrue="1" operator="equal">
      <formula>$Z14</formula>
    </cfRule>
  </conditionalFormatting>
  <conditionalFormatting sqref="W21:W23 W28:W30">
    <cfRule type="cellIs" dxfId="23" priority="39" stopIfTrue="1" operator="equal">
      <formula>$U21</formula>
    </cfRule>
    <cfRule type="cellIs" dxfId="22" priority="40" stopIfTrue="1" operator="equal">
      <formula>$V21</formula>
    </cfRule>
  </conditionalFormatting>
  <conditionalFormatting sqref="AA21:AA23 AA28:AA30">
    <cfRule type="cellIs" dxfId="21" priority="37" stopIfTrue="1" operator="equal">
      <formula>$Y21</formula>
    </cfRule>
    <cfRule type="cellIs" dxfId="20" priority="38" stopIfTrue="1" operator="equal">
      <formula>$Z21</formula>
    </cfRule>
  </conditionalFormatting>
  <conditionalFormatting sqref="W24:W25">
    <cfRule type="cellIs" dxfId="19" priority="19" stopIfTrue="1" operator="equal">
      <formula>$U24</formula>
    </cfRule>
    <cfRule type="cellIs" dxfId="18" priority="20" stopIfTrue="1" operator="equal">
      <formula>$V24</formula>
    </cfRule>
  </conditionalFormatting>
  <conditionalFormatting sqref="AA24:AA25">
    <cfRule type="cellIs" dxfId="17" priority="17" stopIfTrue="1" operator="equal">
      <formula>$Y24</formula>
    </cfRule>
    <cfRule type="cellIs" dxfId="16" priority="18" stopIfTrue="1" operator="equal">
      <formula>$Z24</formula>
    </cfRule>
  </conditionalFormatting>
  <conditionalFormatting sqref="W31:W32">
    <cfRule type="cellIs" dxfId="15" priority="15" stopIfTrue="1" operator="equal">
      <formula>$U31</formula>
    </cfRule>
    <cfRule type="cellIs" dxfId="14" priority="16" stopIfTrue="1" operator="equal">
      <formula>$V31</formula>
    </cfRule>
  </conditionalFormatting>
  <conditionalFormatting sqref="AA31:AA32">
    <cfRule type="cellIs" dxfId="13" priority="13" stopIfTrue="1" operator="equal">
      <formula>$Y31</formula>
    </cfRule>
    <cfRule type="cellIs" dxfId="12" priority="14" stopIfTrue="1" operator="equal">
      <formula>$Z31</formula>
    </cfRule>
  </conditionalFormatting>
  <conditionalFormatting sqref="W35:W37">
    <cfRule type="cellIs" dxfId="11" priority="11" stopIfTrue="1" operator="equal">
      <formula>$U35</formula>
    </cfRule>
    <cfRule type="cellIs" dxfId="10" priority="12" stopIfTrue="1" operator="equal">
      <formula>$V35</formula>
    </cfRule>
  </conditionalFormatting>
  <conditionalFormatting sqref="AA35:AA37">
    <cfRule type="cellIs" dxfId="9" priority="9" stopIfTrue="1" operator="equal">
      <formula>$Y35</formula>
    </cfRule>
    <cfRule type="cellIs" dxfId="8" priority="10" stopIfTrue="1" operator="equal">
      <formula>$Z35</formula>
    </cfRule>
  </conditionalFormatting>
  <conditionalFormatting sqref="W38:W39">
    <cfRule type="cellIs" dxfId="7" priority="7" stopIfTrue="1" operator="equal">
      <formula>$U38</formula>
    </cfRule>
    <cfRule type="cellIs" dxfId="6" priority="8" stopIfTrue="1" operator="equal">
      <formula>$V38</formula>
    </cfRule>
  </conditionalFormatting>
  <conditionalFormatting sqref="AA38:AA39">
    <cfRule type="cellIs" dxfId="5" priority="5" stopIfTrue="1" operator="equal">
      <formula>$Y38</formula>
    </cfRule>
    <cfRule type="cellIs" dxfId="4" priority="6" stopIfTrue="1" operator="equal">
      <formula>$Z38</formula>
    </cfRule>
  </conditionalFormatting>
  <conditionalFormatting sqref="W42:W44">
    <cfRule type="cellIs" dxfId="3" priority="3" stopIfTrue="1" operator="equal">
      <formula>$U42</formula>
    </cfRule>
    <cfRule type="cellIs" dxfId="2" priority="4" stopIfTrue="1" operator="equal">
      <formula>$V42</formula>
    </cfRule>
  </conditionalFormatting>
  <conditionalFormatting sqref="AA42:AA44">
    <cfRule type="cellIs" dxfId="1" priority="1" stopIfTrue="1" operator="equal">
      <formula>$Y42</formula>
    </cfRule>
    <cfRule type="cellIs" dxfId="0" priority="2" stopIfTrue="1" operator="equal">
      <formula>$Z42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topLeftCell="A6" workbookViewId="0">
      <selection activeCell="C30" sqref="C30"/>
    </sheetView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8.7265625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20.54296875" style="3" hidden="1" customWidth="1"/>
    <col min="31" max="31" width="8.81640625" style="83" bestFit="1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C1" s="8"/>
      <c r="AD1" s="8"/>
      <c r="AE1" s="1" t="s">
        <v>89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C2" s="8"/>
      <c r="AD2" s="8"/>
      <c r="AE2" s="10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0.5"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5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8" t="str">
        <f>IF(Aug!B5="","",Aug!B5)</f>
        <v/>
      </c>
      <c r="C5" s="128"/>
      <c r="D5" s="128"/>
      <c r="E5" s="129"/>
      <c r="F5" s="138" t="str">
        <f>IF(Aug!F5="","",Aug!F5)</f>
        <v/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C5" s="131" t="s">
        <v>68</v>
      </c>
      <c r="AD5" s="19"/>
      <c r="AE5" s="120">
        <f>IF(Aug!AE5="","",Aug!AE5)</f>
        <v>10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8"/>
      <c r="C6" s="128"/>
      <c r="D6" s="130" t="s">
        <v>0</v>
      </c>
      <c r="E6" s="129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C6" s="131" t="s">
        <v>69</v>
      </c>
      <c r="AE6" s="121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12"/>
      <c r="G7" s="94">
        <v>0.3125</v>
      </c>
      <c r="H7" s="12"/>
      <c r="I7" s="12"/>
      <c r="J7" s="12"/>
      <c r="K7" s="12"/>
      <c r="L7" s="17"/>
      <c r="M7" s="12"/>
      <c r="N7" s="12"/>
      <c r="O7" s="12"/>
      <c r="P7" s="28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12"/>
      <c r="G8" s="94">
        <v>0.3125</v>
      </c>
      <c r="H8" s="12"/>
      <c r="I8" s="12"/>
      <c r="J8" s="12"/>
      <c r="K8" s="12"/>
      <c r="L8" s="17"/>
      <c r="M8" s="12"/>
      <c r="N8" s="12"/>
      <c r="O8" s="12"/>
      <c r="P8" s="28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30"/>
      <c r="G9" s="96">
        <v>0.22916666666666666</v>
      </c>
      <c r="H9" s="30"/>
      <c r="I9" s="30"/>
      <c r="J9" s="15"/>
      <c r="K9" s="31"/>
      <c r="L9" s="32"/>
      <c r="M9" s="15"/>
      <c r="N9" s="15"/>
      <c r="O9" s="15"/>
      <c r="P9" s="16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8"/>
      <c r="G10" s="100">
        <v>0.16666666666666666</v>
      </c>
      <c r="H10" s="98"/>
      <c r="I10" s="98"/>
      <c r="J10" s="12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8"/>
      <c r="G11" s="100">
        <v>8.3333333333333329E-2</v>
      </c>
      <c r="H11" s="98"/>
      <c r="I11" s="98"/>
      <c r="J11" s="12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4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52">
        <v>45170</v>
      </c>
      <c r="B14" s="53"/>
      <c r="C14" s="54"/>
      <c r="D14" s="47"/>
      <c r="E14" s="55"/>
      <c r="F14" s="56"/>
      <c r="G14" s="91">
        <f t="shared" ref="G14:G17" si="0">IF(E14="",0,CONCATENATE(E14,":",F14))</f>
        <v>0</v>
      </c>
      <c r="H14" s="55"/>
      <c r="I14" s="56"/>
      <c r="J14" s="91">
        <f t="shared" ref="J14:J17" si="1">IF(H14="",0,CONCATENATE(H14,":",I14))</f>
        <v>0</v>
      </c>
      <c r="K14" s="91">
        <f t="shared" ref="K14:K17" si="2">J14-G14</f>
        <v>0</v>
      </c>
      <c r="L14" s="55"/>
      <c r="M14" s="56"/>
      <c r="N14" s="91">
        <f t="shared" ref="N14:N17" si="3">IF(L14="",0,CONCATENATE(L14,":",M14))</f>
        <v>0</v>
      </c>
      <c r="O14" s="55"/>
      <c r="P14" s="56"/>
      <c r="Q14" s="91">
        <f t="shared" ref="Q14:Q17" si="4">IF(O14="",0,CONCATENATE(O14,":",P14))</f>
        <v>0</v>
      </c>
      <c r="R14" s="91">
        <f t="shared" ref="R14:R17" si="5">Q14-N14</f>
        <v>0</v>
      </c>
      <c r="S14" s="101">
        <f t="shared" ref="S14:S17" si="6">K14+R14</f>
        <v>0</v>
      </c>
      <c r="T14" s="91" t="str">
        <f t="shared" ref="T14" si="7">IF(B14="av",($E$7)*(-1),IF(B14="df",($E$7)*(-1),IF(D14="X","",IF(B14="sd",ROUND(S14-($E$7*(1-$AE$4)),10),IF(S14=0,"",ROUND(S14-$E$7,10))))))</f>
        <v/>
      </c>
      <c r="U14" s="91" t="str">
        <f t="shared" ref="U14:U17" si="8">IF(T14&gt;0,T14,0)</f>
        <v/>
      </c>
      <c r="V14" s="104">
        <f t="shared" ref="V14:V17" si="9">IF(T14&lt;0,T14*(-1),0)</f>
        <v>0</v>
      </c>
      <c r="W14" s="91" t="str">
        <f t="shared" ref="W14" si="10">IF(U14=V14,U14,IF(V14&gt;0,V14,U14))</f>
        <v/>
      </c>
      <c r="X14" s="101" t="str">
        <f t="shared" ref="X14" si="11">IF(D14="X",ROUND(S14-$E$7,10),"")</f>
        <v/>
      </c>
      <c r="Y14" s="91" t="str">
        <f t="shared" ref="Y14:Y17" si="12">IF(X14&gt;0,X14,0)</f>
        <v/>
      </c>
      <c r="Z14" s="104">
        <f t="shared" ref="Z14:Z17" si="13">IF(X14&lt;0,X14*(-1),0)</f>
        <v>0</v>
      </c>
      <c r="AA14" s="91" t="str">
        <f t="shared" ref="AA14" si="14">IF(Y14=Z14,Y14,IF(Z14&gt;0,Z14,Y14))</f>
        <v/>
      </c>
      <c r="AC14" s="50"/>
      <c r="AD14" s="50"/>
      <c r="AE14" s="51"/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45">
        <v>45171</v>
      </c>
      <c r="B15" s="46"/>
      <c r="C15" s="47"/>
      <c r="D15" s="47"/>
      <c r="E15" s="48"/>
      <c r="F15" s="49"/>
      <c r="G15" s="91">
        <f t="shared" ref="G15" si="15">IF(E15="",0,CONCATENATE(E15,":",F15))</f>
        <v>0</v>
      </c>
      <c r="H15" s="48"/>
      <c r="I15" s="49"/>
      <c r="J15" s="91">
        <f t="shared" ref="J15" si="16">IF(H15="",0,CONCATENATE(H15,":",I15))</f>
        <v>0</v>
      </c>
      <c r="K15" s="95">
        <f t="shared" ref="K15" si="17">J15-G15</f>
        <v>0</v>
      </c>
      <c r="L15" s="48"/>
      <c r="M15" s="49"/>
      <c r="N15" s="91">
        <f t="shared" ref="N15" si="18">IF(L15="",0,CONCATENATE(L15,":",M15))</f>
        <v>0</v>
      </c>
      <c r="O15" s="48"/>
      <c r="P15" s="49"/>
      <c r="Q15" s="91">
        <f t="shared" ref="Q15" si="19">IF(O15="",0,CONCATENATE(O15,":",P15))</f>
        <v>0</v>
      </c>
      <c r="R15" s="95">
        <f t="shared" ref="R15" si="20">Q15-N15</f>
        <v>0</v>
      </c>
      <c r="S15" s="95">
        <f t="shared" ref="S15" si="21">K15+R15</f>
        <v>0</v>
      </c>
      <c r="T15" s="95" t="str">
        <f t="shared" ref="T15:T16" si="22">IF($D15="X","",IF($S15=0,"",ROUND($S15,10)))</f>
        <v/>
      </c>
      <c r="U15" s="95" t="str">
        <f t="shared" ref="U15" si="23">IF(T15&gt;0,T15,0)</f>
        <v/>
      </c>
      <c r="V15" s="103">
        <f t="shared" ref="V15" si="24">IF(T15&lt;0,T15*(-1),0)</f>
        <v>0</v>
      </c>
      <c r="W15" s="95" t="str">
        <f t="shared" ref="W15:W16" si="25">IF($D15="X","",IF($S15=0,"",ROUND($S15,10)))</f>
        <v/>
      </c>
      <c r="X15" s="95" t="str">
        <f t="shared" ref="X15:X16" si="26">IF($D15="X",ROUND($S15,10),"")</f>
        <v/>
      </c>
      <c r="Y15" s="95" t="str">
        <f t="shared" ref="Y15" si="27">IF(X15&gt;0,X15,0)</f>
        <v/>
      </c>
      <c r="Z15" s="95">
        <f t="shared" ref="Z15" si="28">IF(X15&lt;0,X15*(-1),0)</f>
        <v>0</v>
      </c>
      <c r="AA15" s="95" t="str">
        <f>IF($D15="X",ROUND($S15,10),"")</f>
        <v/>
      </c>
      <c r="AC15" s="50" t="s">
        <v>10</v>
      </c>
      <c r="AD15" s="108">
        <f>Aug!AD17</f>
        <v>0</v>
      </c>
      <c r="AE15" s="104">
        <f>IF(AD15=0,0,IF(AD15&lt;0,AD15*(-1),AD15))</f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45">
        <v>45172</v>
      </c>
      <c r="B16" s="46"/>
      <c r="C16" s="47"/>
      <c r="D16" s="47"/>
      <c r="E16" s="48"/>
      <c r="F16" s="49"/>
      <c r="G16" s="91">
        <f t="shared" si="0"/>
        <v>0</v>
      </c>
      <c r="H16" s="48"/>
      <c r="I16" s="49"/>
      <c r="J16" s="91">
        <f t="shared" si="1"/>
        <v>0</v>
      </c>
      <c r="K16" s="95">
        <f t="shared" si="2"/>
        <v>0</v>
      </c>
      <c r="L16" s="48"/>
      <c r="M16" s="49"/>
      <c r="N16" s="91">
        <f t="shared" si="3"/>
        <v>0</v>
      </c>
      <c r="O16" s="48"/>
      <c r="P16" s="49"/>
      <c r="Q16" s="91">
        <f t="shared" si="4"/>
        <v>0</v>
      </c>
      <c r="R16" s="95">
        <f t="shared" si="5"/>
        <v>0</v>
      </c>
      <c r="S16" s="95">
        <f t="shared" si="6"/>
        <v>0</v>
      </c>
      <c r="T16" s="95" t="str">
        <f t="shared" si="22"/>
        <v/>
      </c>
      <c r="U16" s="95" t="str">
        <f t="shared" si="8"/>
        <v/>
      </c>
      <c r="V16" s="103">
        <f t="shared" si="9"/>
        <v>0</v>
      </c>
      <c r="W16" s="95" t="str">
        <f t="shared" si="25"/>
        <v/>
      </c>
      <c r="X16" s="95" t="str">
        <f t="shared" si="26"/>
        <v/>
      </c>
      <c r="Y16" s="95" t="str">
        <f t="shared" si="12"/>
        <v/>
      </c>
      <c r="Z16" s="95">
        <f t="shared" si="13"/>
        <v>0</v>
      </c>
      <c r="AA16" s="95" t="str">
        <f>IF($D16="X",ROUND($S16,10),"")</f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52">
        <v>45173</v>
      </c>
      <c r="B17" s="53"/>
      <c r="C17" s="54"/>
      <c r="D17" s="47"/>
      <c r="E17" s="55"/>
      <c r="F17" s="56"/>
      <c r="G17" s="91">
        <f t="shared" si="0"/>
        <v>0</v>
      </c>
      <c r="H17" s="55"/>
      <c r="I17" s="56"/>
      <c r="J17" s="91">
        <f t="shared" si="1"/>
        <v>0</v>
      </c>
      <c r="K17" s="91">
        <f t="shared" si="2"/>
        <v>0</v>
      </c>
      <c r="L17" s="55"/>
      <c r="M17" s="56"/>
      <c r="N17" s="91">
        <f t="shared" si="3"/>
        <v>0</v>
      </c>
      <c r="O17" s="55"/>
      <c r="P17" s="56"/>
      <c r="Q17" s="91">
        <f t="shared" si="4"/>
        <v>0</v>
      </c>
      <c r="R17" s="91">
        <f t="shared" si="5"/>
        <v>0</v>
      </c>
      <c r="S17" s="101">
        <f t="shared" si="6"/>
        <v>0</v>
      </c>
      <c r="T17" s="91" t="str">
        <f t="shared" ref="T17" si="29">IF(B17="av",($E$7)*(-1),IF(B17="df",($E$7)*(-1),IF(D17="X","",IF(B17="sd",ROUND(S17-($E$7*(1-$AE$4)),10),IF(S17=0,"",ROUND(S17-$E$7,10))))))</f>
        <v/>
      </c>
      <c r="U17" s="91" t="str">
        <f t="shared" si="8"/>
        <v/>
      </c>
      <c r="V17" s="104">
        <f t="shared" si="9"/>
        <v>0</v>
      </c>
      <c r="W17" s="91" t="str">
        <f t="shared" ref="W17" si="30">IF(U17=V17,U17,IF(V17&gt;0,V17,U17))</f>
        <v/>
      </c>
      <c r="X17" s="101" t="str">
        <f t="shared" ref="X17" si="31">IF(D17="X",ROUND(S17-$E$7,10),"")</f>
        <v/>
      </c>
      <c r="Y17" s="91" t="str">
        <f t="shared" si="12"/>
        <v/>
      </c>
      <c r="Z17" s="104">
        <f t="shared" si="13"/>
        <v>0</v>
      </c>
      <c r="AA17" s="91" t="str">
        <f t="shared" ref="AA17" si="32">IF(Y17=Z17,Y17,IF(Z17&gt;0,Z17,Y17))</f>
        <v/>
      </c>
      <c r="AC17" s="50" t="s">
        <v>11</v>
      </c>
      <c r="AD17" s="108">
        <f>AD15+AD16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52">
        <v>45174</v>
      </c>
      <c r="B18" s="53"/>
      <c r="C18" s="54"/>
      <c r="D18" s="47"/>
      <c r="E18" s="55"/>
      <c r="F18" s="56"/>
      <c r="G18" s="91">
        <f t="shared" ref="G18" si="33">IF(E18="",0,CONCATENATE(E18,":",F18))</f>
        <v>0</v>
      </c>
      <c r="H18" s="55"/>
      <c r="I18" s="56"/>
      <c r="J18" s="91">
        <f t="shared" ref="J18" si="34">IF(H18="",0,CONCATENATE(H18,":",I18))</f>
        <v>0</v>
      </c>
      <c r="K18" s="91">
        <f t="shared" ref="K18" si="35">J18-G18</f>
        <v>0</v>
      </c>
      <c r="L18" s="55"/>
      <c r="M18" s="56"/>
      <c r="N18" s="91">
        <f t="shared" ref="N18" si="36">IF(L18="",0,CONCATENATE(L18,":",M18))</f>
        <v>0</v>
      </c>
      <c r="O18" s="55"/>
      <c r="P18" s="56"/>
      <c r="Q18" s="91">
        <f t="shared" ref="Q18" si="37">IF(O18="",0,CONCATENATE(O18,":",P18))</f>
        <v>0</v>
      </c>
      <c r="R18" s="91">
        <f t="shared" ref="R18" si="38">Q18-N18</f>
        <v>0</v>
      </c>
      <c r="S18" s="101">
        <f t="shared" ref="S18" si="39">K18+R18</f>
        <v>0</v>
      </c>
      <c r="T18" s="91" t="str">
        <f t="shared" ref="T18" si="40">IF(B18="av",($E$7)*(-1),IF(B18="df",($E$7)*(-1),IF(D18="X","",IF(B18="sd",ROUND(S18-($E$7*(1-$AE$4)),10),IF(S18=0,"",ROUND(S18-$E$7,10))))))</f>
        <v/>
      </c>
      <c r="U18" s="91" t="str">
        <f t="shared" ref="U18" si="41">IF(T18&gt;0,T18,0)</f>
        <v/>
      </c>
      <c r="V18" s="104">
        <f t="shared" ref="V18" si="42">IF(T18&lt;0,T18*(-1),0)</f>
        <v>0</v>
      </c>
      <c r="W18" s="91" t="str">
        <f t="shared" ref="W18" si="43">IF(U18=V18,U18,IF(V18&gt;0,V18,U18))</f>
        <v/>
      </c>
      <c r="X18" s="101" t="str">
        <f t="shared" ref="X18" si="44">IF(D18="X",ROUND(S18-$E$7,10),"")</f>
        <v/>
      </c>
      <c r="Y18" s="91" t="str">
        <f t="shared" ref="Y18" si="45">IF(X18&gt;0,X18,0)</f>
        <v/>
      </c>
      <c r="Z18" s="104">
        <f t="shared" ref="Z18" si="46">IF(X18&lt;0,X18*(-1),0)</f>
        <v>0</v>
      </c>
      <c r="AA18" s="91" t="str">
        <f t="shared" ref="AA18" si="47">IF(Y18=Z18,Y18,IF(Z18&gt;0,Z18,Y18))</f>
        <v/>
      </c>
      <c r="AC18" s="20"/>
      <c r="AD18" s="20"/>
      <c r="AE18" s="60"/>
      <c r="AF18" s="12"/>
      <c r="AG18" s="12"/>
      <c r="AH18" s="12"/>
      <c r="AI18" s="12"/>
      <c r="AJ18" s="12"/>
      <c r="AK18" s="12"/>
      <c r="AL18" s="5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13" customFormat="1" ht="14.25" customHeight="1" x14ac:dyDescent="0.5">
      <c r="A19" s="52">
        <v>45175</v>
      </c>
      <c r="B19" s="53"/>
      <c r="C19" s="54"/>
      <c r="D19" s="47"/>
      <c r="E19" s="55"/>
      <c r="F19" s="56"/>
      <c r="G19" s="91">
        <f t="shared" ref="G19" si="48">IF(E19="",0,CONCATENATE(E19,":",F19))</f>
        <v>0</v>
      </c>
      <c r="H19" s="55"/>
      <c r="I19" s="56"/>
      <c r="J19" s="91">
        <f t="shared" ref="J19" si="49">IF(H19="",0,CONCATENATE(H19,":",I19))</f>
        <v>0</v>
      </c>
      <c r="K19" s="91">
        <f t="shared" ref="K19" si="50">J19-G19</f>
        <v>0</v>
      </c>
      <c r="L19" s="55"/>
      <c r="M19" s="56"/>
      <c r="N19" s="91">
        <f t="shared" ref="N19" si="51">IF(L19="",0,CONCATENATE(L19,":",M19))</f>
        <v>0</v>
      </c>
      <c r="O19" s="55"/>
      <c r="P19" s="56"/>
      <c r="Q19" s="91">
        <f t="shared" ref="Q19" si="52">IF(O19="",0,CONCATENATE(O19,":",P19))</f>
        <v>0</v>
      </c>
      <c r="R19" s="91">
        <f t="shared" ref="R19" si="53">Q19-N19</f>
        <v>0</v>
      </c>
      <c r="S19" s="101">
        <f t="shared" ref="S19" si="54">K19+R19</f>
        <v>0</v>
      </c>
      <c r="T19" s="91" t="str">
        <f t="shared" ref="T19" si="55">IF(B19="av",($E$7)*(-1),IF(B19="df",($E$7)*(-1),IF(D19="X","",IF(B19="sd",ROUND(S19-($E$7*(1-$AE$4)),10),IF(S19=0,"",ROUND(S19-$E$7,10))))))</f>
        <v/>
      </c>
      <c r="U19" s="91" t="str">
        <f t="shared" ref="U19" si="56">IF(T19&gt;0,T19,0)</f>
        <v/>
      </c>
      <c r="V19" s="104">
        <f t="shared" ref="V19" si="57">IF(T19&lt;0,T19*(-1),0)</f>
        <v>0</v>
      </c>
      <c r="W19" s="91" t="str">
        <f t="shared" ref="W19" si="58">IF(U19=V19,U19,IF(V19&gt;0,V19,U19))</f>
        <v/>
      </c>
      <c r="X19" s="101" t="str">
        <f t="shared" ref="X19" si="59">IF(D19="X",ROUND(S19-$E$7,10),"")</f>
        <v/>
      </c>
      <c r="Y19" s="91" t="str">
        <f t="shared" ref="Y19" si="60">IF(X19&gt;0,X19,0)</f>
        <v/>
      </c>
      <c r="Z19" s="104">
        <f t="shared" ref="Z19" si="61">IF(X19&lt;0,X19*(-1),0)</f>
        <v>0</v>
      </c>
      <c r="AA19" s="91" t="str">
        <f t="shared" ref="AA19" si="62">IF(Y19=Z19,Y19,IF(Z19&gt;0,Z19,Y19))</f>
        <v/>
      </c>
      <c r="AC19" s="109" t="s">
        <v>50</v>
      </c>
      <c r="AD19" s="109"/>
      <c r="AE19" s="110"/>
      <c r="AF19" s="12"/>
      <c r="AG19" s="12"/>
      <c r="AH19" s="12"/>
      <c r="AI19" s="12"/>
      <c r="AJ19" s="12"/>
      <c r="AK19" s="12"/>
      <c r="AL19" s="5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13" customFormat="1" ht="14.25" customHeight="1" x14ac:dyDescent="0.5">
      <c r="A20" s="52">
        <v>45176</v>
      </c>
      <c r="B20" s="53"/>
      <c r="C20" s="54"/>
      <c r="D20" s="47"/>
      <c r="E20" s="55"/>
      <c r="F20" s="56"/>
      <c r="G20" s="91">
        <f t="shared" ref="G20:G26" si="63">IF(E20="",0,CONCATENATE(E20,":",F20))</f>
        <v>0</v>
      </c>
      <c r="H20" s="55"/>
      <c r="I20" s="56"/>
      <c r="J20" s="91">
        <f t="shared" ref="J20:J26" si="64">IF(H20="",0,CONCATENATE(H20,":",I20))</f>
        <v>0</v>
      </c>
      <c r="K20" s="91">
        <f t="shared" ref="K20:K26" si="65">J20-G20</f>
        <v>0</v>
      </c>
      <c r="L20" s="55"/>
      <c r="M20" s="56"/>
      <c r="N20" s="91">
        <f t="shared" ref="N20:N26" si="66">IF(L20="",0,CONCATENATE(L20,":",M20))</f>
        <v>0</v>
      </c>
      <c r="O20" s="55"/>
      <c r="P20" s="56"/>
      <c r="Q20" s="91">
        <f t="shared" ref="Q20:Q26" si="67">IF(O20="",0,CONCATENATE(O20,":",P20))</f>
        <v>0</v>
      </c>
      <c r="R20" s="91">
        <f t="shared" ref="R20:R26" si="68">Q20-N20</f>
        <v>0</v>
      </c>
      <c r="S20" s="101">
        <f t="shared" ref="S20:S26" si="69">K20+R20</f>
        <v>0</v>
      </c>
      <c r="T20" s="91" t="str">
        <f t="shared" ref="T20:T21" si="70">IF(B20="av",($E$7)*(-1),IF(B20="df",($E$7)*(-1),IF(D20="X","",IF(B20="sd",ROUND(S20-($E$7*(1-$AE$4)),10),IF(S20=0,"",ROUND(S20-$E$7,10))))))</f>
        <v/>
      </c>
      <c r="U20" s="91" t="str">
        <f t="shared" ref="U20:U26" si="71">IF(T20&gt;0,T20,0)</f>
        <v/>
      </c>
      <c r="V20" s="104">
        <f t="shared" ref="V20:V26" si="72">IF(T20&lt;0,T20*(-1),0)</f>
        <v>0</v>
      </c>
      <c r="W20" s="91" t="str">
        <f t="shared" ref="W20:W21" si="73">IF(U20=V20,U20,IF(V20&gt;0,V20,U20))</f>
        <v/>
      </c>
      <c r="X20" s="101" t="str">
        <f t="shared" ref="X20:X21" si="74">IF(D20="X",ROUND(S20-$E$7,10),"")</f>
        <v/>
      </c>
      <c r="Y20" s="91" t="str">
        <f t="shared" ref="Y20:Y26" si="75">IF(X20&gt;0,X20,0)</f>
        <v/>
      </c>
      <c r="Z20" s="104">
        <f t="shared" ref="Z20:Z26" si="76">IF(X20&lt;0,X20*(-1),0)</f>
        <v>0</v>
      </c>
      <c r="AA20" s="91" t="str">
        <f t="shared" ref="AA20:AA21" si="77">IF(Y20=Z20,Y20,IF(Z20&gt;0,Z20,Y20))</f>
        <v/>
      </c>
      <c r="AC20" s="109" t="s">
        <v>49</v>
      </c>
      <c r="AD20" s="109"/>
      <c r="AE20" s="110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52">
        <v>45177</v>
      </c>
      <c r="B21" s="53"/>
      <c r="C21" s="54"/>
      <c r="D21" s="47"/>
      <c r="E21" s="55"/>
      <c r="F21" s="56"/>
      <c r="G21" s="91">
        <f t="shared" si="63"/>
        <v>0</v>
      </c>
      <c r="H21" s="55"/>
      <c r="I21" s="56"/>
      <c r="J21" s="91">
        <f t="shared" si="64"/>
        <v>0</v>
      </c>
      <c r="K21" s="91">
        <f t="shared" si="65"/>
        <v>0</v>
      </c>
      <c r="L21" s="55"/>
      <c r="M21" s="56"/>
      <c r="N21" s="91">
        <f t="shared" si="66"/>
        <v>0</v>
      </c>
      <c r="O21" s="55"/>
      <c r="P21" s="56"/>
      <c r="Q21" s="91">
        <f t="shared" si="67"/>
        <v>0</v>
      </c>
      <c r="R21" s="91">
        <f t="shared" si="68"/>
        <v>0</v>
      </c>
      <c r="S21" s="101">
        <f t="shared" si="69"/>
        <v>0</v>
      </c>
      <c r="T21" s="91" t="str">
        <f t="shared" si="70"/>
        <v/>
      </c>
      <c r="U21" s="91" t="str">
        <f t="shared" si="71"/>
        <v/>
      </c>
      <c r="V21" s="104">
        <f t="shared" si="72"/>
        <v>0</v>
      </c>
      <c r="W21" s="91" t="str">
        <f t="shared" si="73"/>
        <v/>
      </c>
      <c r="X21" s="101" t="str">
        <f t="shared" si="74"/>
        <v/>
      </c>
      <c r="Y21" s="91" t="str">
        <f t="shared" si="75"/>
        <v/>
      </c>
      <c r="Z21" s="104">
        <f t="shared" si="76"/>
        <v>0</v>
      </c>
      <c r="AA21" s="91" t="str">
        <f t="shared" si="77"/>
        <v/>
      </c>
      <c r="AC21" s="13"/>
      <c r="AD21" s="13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45">
        <v>45178</v>
      </c>
      <c r="B22" s="46"/>
      <c r="C22" s="47"/>
      <c r="D22" s="47"/>
      <c r="E22" s="48"/>
      <c r="F22" s="49"/>
      <c r="G22" s="91">
        <f t="shared" si="63"/>
        <v>0</v>
      </c>
      <c r="H22" s="48"/>
      <c r="I22" s="49"/>
      <c r="J22" s="91">
        <f t="shared" si="64"/>
        <v>0</v>
      </c>
      <c r="K22" s="95">
        <f t="shared" si="65"/>
        <v>0</v>
      </c>
      <c r="L22" s="48"/>
      <c r="M22" s="49"/>
      <c r="N22" s="91">
        <f t="shared" si="66"/>
        <v>0</v>
      </c>
      <c r="O22" s="48"/>
      <c r="P22" s="49"/>
      <c r="Q22" s="91">
        <f t="shared" si="67"/>
        <v>0</v>
      </c>
      <c r="R22" s="95">
        <f t="shared" si="68"/>
        <v>0</v>
      </c>
      <c r="S22" s="95">
        <f t="shared" si="69"/>
        <v>0</v>
      </c>
      <c r="T22" s="95" t="str">
        <f t="shared" ref="T22:T23" si="78">IF($D22="X","",IF($S22=0,"",ROUND($S22,10)))</f>
        <v/>
      </c>
      <c r="U22" s="95" t="str">
        <f t="shared" si="71"/>
        <v/>
      </c>
      <c r="V22" s="103">
        <f t="shared" si="72"/>
        <v>0</v>
      </c>
      <c r="W22" s="95" t="str">
        <f t="shared" ref="W22:W23" si="79">IF($D22="X","",IF($S22=0,"",ROUND($S22,10)))</f>
        <v/>
      </c>
      <c r="X22" s="95" t="str">
        <f t="shared" ref="X22:X23" si="80">IF($D22="X",ROUND($S22,10),"")</f>
        <v/>
      </c>
      <c r="Y22" s="95" t="str">
        <f t="shared" si="75"/>
        <v/>
      </c>
      <c r="Z22" s="95">
        <f t="shared" si="76"/>
        <v>0</v>
      </c>
      <c r="AA22" s="95" t="str">
        <f>IF($D22="X",ROUND($S22,10),"")</f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45">
        <v>45179</v>
      </c>
      <c r="B23" s="46"/>
      <c r="C23" s="47"/>
      <c r="D23" s="47"/>
      <c r="E23" s="48"/>
      <c r="F23" s="49"/>
      <c r="G23" s="91">
        <f t="shared" si="63"/>
        <v>0</v>
      </c>
      <c r="H23" s="48"/>
      <c r="I23" s="49"/>
      <c r="J23" s="91">
        <f t="shared" si="64"/>
        <v>0</v>
      </c>
      <c r="K23" s="95">
        <f t="shared" si="65"/>
        <v>0</v>
      </c>
      <c r="L23" s="48"/>
      <c r="M23" s="49"/>
      <c r="N23" s="91">
        <f t="shared" si="66"/>
        <v>0</v>
      </c>
      <c r="O23" s="48"/>
      <c r="P23" s="49"/>
      <c r="Q23" s="91">
        <f t="shared" si="67"/>
        <v>0</v>
      </c>
      <c r="R23" s="95">
        <f t="shared" si="68"/>
        <v>0</v>
      </c>
      <c r="S23" s="95">
        <f t="shared" si="69"/>
        <v>0</v>
      </c>
      <c r="T23" s="95" t="str">
        <f t="shared" si="78"/>
        <v/>
      </c>
      <c r="U23" s="95" t="str">
        <f t="shared" si="71"/>
        <v/>
      </c>
      <c r="V23" s="103">
        <f t="shared" si="72"/>
        <v>0</v>
      </c>
      <c r="W23" s="95" t="str">
        <f t="shared" si="79"/>
        <v/>
      </c>
      <c r="X23" s="95" t="str">
        <f t="shared" si="80"/>
        <v/>
      </c>
      <c r="Y23" s="95" t="str">
        <f t="shared" si="75"/>
        <v/>
      </c>
      <c r="Z23" s="95">
        <f t="shared" si="76"/>
        <v>0</v>
      </c>
      <c r="AA23" s="95" t="str">
        <f>IF($D23="X",ROUND($S23,10),"")</f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52">
        <v>45180</v>
      </c>
      <c r="B24" s="53"/>
      <c r="C24" s="54"/>
      <c r="D24" s="47"/>
      <c r="E24" s="55"/>
      <c r="F24" s="56"/>
      <c r="G24" s="91">
        <f t="shared" si="63"/>
        <v>0</v>
      </c>
      <c r="H24" s="55"/>
      <c r="I24" s="56"/>
      <c r="J24" s="91">
        <f t="shared" si="64"/>
        <v>0</v>
      </c>
      <c r="K24" s="91">
        <f t="shared" si="65"/>
        <v>0</v>
      </c>
      <c r="L24" s="55"/>
      <c r="M24" s="56"/>
      <c r="N24" s="91">
        <f t="shared" si="66"/>
        <v>0</v>
      </c>
      <c r="O24" s="55"/>
      <c r="P24" s="56"/>
      <c r="Q24" s="91">
        <f t="shared" si="67"/>
        <v>0</v>
      </c>
      <c r="R24" s="91">
        <f t="shared" si="68"/>
        <v>0</v>
      </c>
      <c r="S24" s="101">
        <f t="shared" si="69"/>
        <v>0</v>
      </c>
      <c r="T24" s="91" t="str">
        <f t="shared" ref="T24:T28" si="81">IF(B24="av",($E$7)*(-1),IF(B24="df",($E$7)*(-1),IF(D24="X","",IF(B24="sd",ROUND(S24-($E$7*(1-$AE$4)),10),IF(S24=0,"",ROUND(S24-$E$7,10))))))</f>
        <v/>
      </c>
      <c r="U24" s="91" t="str">
        <f t="shared" si="71"/>
        <v/>
      </c>
      <c r="V24" s="104">
        <f t="shared" si="72"/>
        <v>0</v>
      </c>
      <c r="W24" s="91" t="str">
        <f t="shared" ref="W24:W28" si="82">IF(U24=V24,U24,IF(V24&gt;0,V24,U24))</f>
        <v/>
      </c>
      <c r="X24" s="101" t="str">
        <f t="shared" ref="X24:X28" si="83">IF(D24="X",ROUND(S24-$E$7,10),"")</f>
        <v/>
      </c>
      <c r="Y24" s="91" t="str">
        <f t="shared" si="75"/>
        <v/>
      </c>
      <c r="Z24" s="104">
        <f t="shared" si="76"/>
        <v>0</v>
      </c>
      <c r="AA24" s="91" t="str">
        <f t="shared" ref="AA24:AA28" si="84">IF(Y24=Z24,Y24,IF(Z24&gt;0,Z24,Y24))</f>
        <v/>
      </c>
      <c r="AC24" s="65" t="s">
        <v>30</v>
      </c>
      <c r="AD24" s="65"/>
      <c r="AE24" s="51">
        <f>COUNTIF(B$14:B$44,"1/2av")</f>
        <v>0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52">
        <v>45181</v>
      </c>
      <c r="B25" s="53"/>
      <c r="C25" s="54"/>
      <c r="D25" s="47"/>
      <c r="E25" s="55"/>
      <c r="F25" s="56"/>
      <c r="G25" s="91">
        <f t="shared" si="63"/>
        <v>0</v>
      </c>
      <c r="H25" s="55"/>
      <c r="I25" s="56"/>
      <c r="J25" s="91">
        <f t="shared" si="64"/>
        <v>0</v>
      </c>
      <c r="K25" s="91">
        <f t="shared" si="65"/>
        <v>0</v>
      </c>
      <c r="L25" s="55"/>
      <c r="M25" s="56"/>
      <c r="N25" s="91">
        <f t="shared" si="66"/>
        <v>0</v>
      </c>
      <c r="O25" s="55"/>
      <c r="P25" s="56"/>
      <c r="Q25" s="91">
        <f t="shared" si="67"/>
        <v>0</v>
      </c>
      <c r="R25" s="91">
        <f t="shared" si="68"/>
        <v>0</v>
      </c>
      <c r="S25" s="101">
        <f t="shared" si="69"/>
        <v>0</v>
      </c>
      <c r="T25" s="91" t="str">
        <f t="shared" si="81"/>
        <v/>
      </c>
      <c r="U25" s="91" t="str">
        <f t="shared" si="71"/>
        <v/>
      </c>
      <c r="V25" s="104">
        <f t="shared" si="72"/>
        <v>0</v>
      </c>
      <c r="W25" s="91" t="str">
        <f t="shared" si="82"/>
        <v/>
      </c>
      <c r="X25" s="101" t="str">
        <f t="shared" si="83"/>
        <v/>
      </c>
      <c r="Y25" s="91" t="str">
        <f t="shared" si="75"/>
        <v/>
      </c>
      <c r="Z25" s="104">
        <f t="shared" si="76"/>
        <v>0</v>
      </c>
      <c r="AA25" s="91" t="str">
        <f t="shared" si="84"/>
        <v/>
      </c>
      <c r="AC25" s="66" t="s">
        <v>22</v>
      </c>
      <c r="AD25" s="66"/>
      <c r="AE25" s="51">
        <f>AE23+(AE24*0.5)+Aug!AE25</f>
        <v>0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52">
        <v>45182</v>
      </c>
      <c r="B26" s="53"/>
      <c r="C26" s="54"/>
      <c r="D26" s="47"/>
      <c r="E26" s="55"/>
      <c r="F26" s="56"/>
      <c r="G26" s="91">
        <f t="shared" si="63"/>
        <v>0</v>
      </c>
      <c r="H26" s="55"/>
      <c r="I26" s="56"/>
      <c r="J26" s="91">
        <f t="shared" si="64"/>
        <v>0</v>
      </c>
      <c r="K26" s="91">
        <f t="shared" si="65"/>
        <v>0</v>
      </c>
      <c r="L26" s="55"/>
      <c r="M26" s="56"/>
      <c r="N26" s="91">
        <f t="shared" si="66"/>
        <v>0</v>
      </c>
      <c r="O26" s="55"/>
      <c r="P26" s="56"/>
      <c r="Q26" s="91">
        <f t="shared" si="67"/>
        <v>0</v>
      </c>
      <c r="R26" s="91">
        <f t="shared" si="68"/>
        <v>0</v>
      </c>
      <c r="S26" s="101">
        <f t="shared" si="69"/>
        <v>0</v>
      </c>
      <c r="T26" s="91" t="str">
        <f t="shared" si="81"/>
        <v/>
      </c>
      <c r="U26" s="91" t="str">
        <f t="shared" si="71"/>
        <v/>
      </c>
      <c r="V26" s="104">
        <f t="shared" si="72"/>
        <v>0</v>
      </c>
      <c r="W26" s="91" t="str">
        <f t="shared" si="82"/>
        <v/>
      </c>
      <c r="X26" s="101" t="str">
        <f t="shared" si="83"/>
        <v/>
      </c>
      <c r="Y26" s="91" t="str">
        <f t="shared" si="75"/>
        <v/>
      </c>
      <c r="Z26" s="104">
        <f t="shared" si="76"/>
        <v>0</v>
      </c>
      <c r="AA26" s="91" t="str">
        <f t="shared" si="84"/>
        <v/>
      </c>
      <c r="AE26" s="29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52">
        <v>45183</v>
      </c>
      <c r="B27" s="53"/>
      <c r="C27" s="54"/>
      <c r="D27" s="47"/>
      <c r="E27" s="55"/>
      <c r="F27" s="56"/>
      <c r="G27" s="91">
        <f t="shared" ref="G27:G43" si="85">IF(E27="",0,CONCATENATE(E27,":",F27))</f>
        <v>0</v>
      </c>
      <c r="H27" s="55"/>
      <c r="I27" s="56"/>
      <c r="J27" s="91">
        <f t="shared" ref="J27:J43" si="86">IF(H27="",0,CONCATENATE(H27,":",I27))</f>
        <v>0</v>
      </c>
      <c r="K27" s="91">
        <f t="shared" ref="K27:K43" si="87">J27-G27</f>
        <v>0</v>
      </c>
      <c r="L27" s="55"/>
      <c r="M27" s="56"/>
      <c r="N27" s="91">
        <f t="shared" ref="N27:N43" si="88">IF(L27="",0,CONCATENATE(L27,":",M27))</f>
        <v>0</v>
      </c>
      <c r="O27" s="55"/>
      <c r="P27" s="56"/>
      <c r="Q27" s="91">
        <f t="shared" ref="Q27:Q43" si="89">IF(O27="",0,CONCATENATE(O27,":",P27))</f>
        <v>0</v>
      </c>
      <c r="R27" s="91">
        <f t="shared" ref="R27:R43" si="90">Q27-N27</f>
        <v>0</v>
      </c>
      <c r="S27" s="101">
        <f t="shared" ref="S27:S43" si="91">K27+R27</f>
        <v>0</v>
      </c>
      <c r="T27" s="91" t="str">
        <f t="shared" si="81"/>
        <v/>
      </c>
      <c r="U27" s="91" t="str">
        <f t="shared" ref="U27:U43" si="92">IF(T27&gt;0,T27,0)</f>
        <v/>
      </c>
      <c r="V27" s="104">
        <f t="shared" ref="V27:V43" si="93">IF(T27&lt;0,T27*(-1),0)</f>
        <v>0</v>
      </c>
      <c r="W27" s="91" t="str">
        <f t="shared" si="82"/>
        <v/>
      </c>
      <c r="X27" s="101" t="str">
        <f t="shared" si="83"/>
        <v/>
      </c>
      <c r="Y27" s="91" t="str">
        <f t="shared" ref="Y27:Y43" si="94">IF(X27&gt;0,X27,0)</f>
        <v/>
      </c>
      <c r="Z27" s="104">
        <f t="shared" ref="Z27:Z43" si="95">IF(X27&lt;0,X27*(-1),0)</f>
        <v>0</v>
      </c>
      <c r="AA27" s="91" t="str">
        <f t="shared" si="84"/>
        <v/>
      </c>
      <c r="AC27" s="43" t="s">
        <v>21</v>
      </c>
      <c r="AD27" s="43"/>
      <c r="AE27" s="4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13" customFormat="1" ht="14.25" customHeight="1" x14ac:dyDescent="0.5">
      <c r="A28" s="52">
        <v>45184</v>
      </c>
      <c r="B28" s="53"/>
      <c r="C28" s="54"/>
      <c r="D28" s="47"/>
      <c r="E28" s="55"/>
      <c r="F28" s="56"/>
      <c r="G28" s="91">
        <f t="shared" si="85"/>
        <v>0</v>
      </c>
      <c r="H28" s="55"/>
      <c r="I28" s="56"/>
      <c r="J28" s="91">
        <f t="shared" si="86"/>
        <v>0</v>
      </c>
      <c r="K28" s="91">
        <f t="shared" si="87"/>
        <v>0</v>
      </c>
      <c r="L28" s="55"/>
      <c r="M28" s="56"/>
      <c r="N28" s="91">
        <f t="shared" si="88"/>
        <v>0</v>
      </c>
      <c r="O28" s="55"/>
      <c r="P28" s="56"/>
      <c r="Q28" s="91">
        <f t="shared" si="89"/>
        <v>0</v>
      </c>
      <c r="R28" s="91">
        <f t="shared" si="90"/>
        <v>0</v>
      </c>
      <c r="S28" s="101">
        <f t="shared" si="91"/>
        <v>0</v>
      </c>
      <c r="T28" s="91" t="str">
        <f t="shared" si="81"/>
        <v/>
      </c>
      <c r="U28" s="91" t="str">
        <f t="shared" si="92"/>
        <v/>
      </c>
      <c r="V28" s="104">
        <f t="shared" si="93"/>
        <v>0</v>
      </c>
      <c r="W28" s="91" t="str">
        <f t="shared" si="82"/>
        <v/>
      </c>
      <c r="X28" s="101" t="str">
        <f t="shared" si="83"/>
        <v/>
      </c>
      <c r="Y28" s="91" t="str">
        <f t="shared" si="94"/>
        <v/>
      </c>
      <c r="Z28" s="104">
        <f t="shared" si="95"/>
        <v>0</v>
      </c>
      <c r="AA28" s="91" t="str">
        <f t="shared" si="84"/>
        <v/>
      </c>
      <c r="AC28" s="50" t="s">
        <v>23</v>
      </c>
      <c r="AD28" s="108">
        <f>Y$45-Z$45</f>
        <v>0</v>
      </c>
      <c r="AE28" s="104">
        <f>IF(AD28=0,0,IF(AD28&lt;0,AD28*(-1),AD28))</f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13" customFormat="1" ht="14.25" customHeight="1" x14ac:dyDescent="0.5">
      <c r="A29" s="45">
        <v>45185</v>
      </c>
      <c r="B29" s="46"/>
      <c r="C29" s="47"/>
      <c r="D29" s="47"/>
      <c r="E29" s="48"/>
      <c r="F29" s="49"/>
      <c r="G29" s="91">
        <f t="shared" si="85"/>
        <v>0</v>
      </c>
      <c r="H29" s="48"/>
      <c r="I29" s="49"/>
      <c r="J29" s="91">
        <f t="shared" si="86"/>
        <v>0</v>
      </c>
      <c r="K29" s="95">
        <f t="shared" si="87"/>
        <v>0</v>
      </c>
      <c r="L29" s="48"/>
      <c r="M29" s="49"/>
      <c r="N29" s="91">
        <f t="shared" si="88"/>
        <v>0</v>
      </c>
      <c r="O29" s="48"/>
      <c r="P29" s="49"/>
      <c r="Q29" s="91">
        <f t="shared" si="89"/>
        <v>0</v>
      </c>
      <c r="R29" s="95">
        <f t="shared" si="90"/>
        <v>0</v>
      </c>
      <c r="S29" s="95">
        <f t="shared" si="91"/>
        <v>0</v>
      </c>
      <c r="T29" s="95" t="str">
        <f t="shared" ref="T29:T30" si="96">IF($D29="X","",IF($S29=0,"",ROUND($S29,10)))</f>
        <v/>
      </c>
      <c r="U29" s="95" t="str">
        <f t="shared" si="92"/>
        <v/>
      </c>
      <c r="V29" s="103">
        <f t="shared" si="93"/>
        <v>0</v>
      </c>
      <c r="W29" s="95" t="str">
        <f t="shared" ref="W29:W30" si="97">IF($D29="X","",IF($S29=0,"",ROUND($S29,10)))</f>
        <v/>
      </c>
      <c r="X29" s="95" t="str">
        <f t="shared" ref="X29:X30" si="98">IF($D29="X",ROUND($S29,10),"")</f>
        <v/>
      </c>
      <c r="Y29" s="95" t="str">
        <f t="shared" si="94"/>
        <v/>
      </c>
      <c r="Z29" s="95">
        <f t="shared" si="95"/>
        <v>0</v>
      </c>
      <c r="AA29" s="95" t="str">
        <f>IF($D29="X",ROUND($S29,10),"")</f>
        <v/>
      </c>
      <c r="AC29" s="50" t="s">
        <v>12</v>
      </c>
      <c r="AD29" s="108">
        <f>AD28+Aug!AD29</f>
        <v>0</v>
      </c>
      <c r="AE29" s="104">
        <f>IF(AD29=0,0,IF(AD29&lt;0,AD29*(-1),AD29))</f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45">
        <v>45186</v>
      </c>
      <c r="B30" s="46"/>
      <c r="C30" s="47"/>
      <c r="D30" s="47"/>
      <c r="E30" s="48"/>
      <c r="F30" s="49"/>
      <c r="G30" s="91">
        <f t="shared" si="85"/>
        <v>0</v>
      </c>
      <c r="H30" s="48"/>
      <c r="I30" s="49"/>
      <c r="J30" s="91">
        <f t="shared" si="86"/>
        <v>0</v>
      </c>
      <c r="K30" s="95">
        <f t="shared" si="87"/>
        <v>0</v>
      </c>
      <c r="L30" s="48"/>
      <c r="M30" s="49"/>
      <c r="N30" s="91">
        <f t="shared" si="88"/>
        <v>0</v>
      </c>
      <c r="O30" s="48"/>
      <c r="P30" s="49"/>
      <c r="Q30" s="91">
        <f t="shared" si="89"/>
        <v>0</v>
      </c>
      <c r="R30" s="95">
        <f t="shared" si="90"/>
        <v>0</v>
      </c>
      <c r="S30" s="95">
        <f t="shared" si="91"/>
        <v>0</v>
      </c>
      <c r="T30" s="95" t="str">
        <f t="shared" si="96"/>
        <v/>
      </c>
      <c r="U30" s="95" t="str">
        <f t="shared" si="92"/>
        <v/>
      </c>
      <c r="V30" s="103">
        <f t="shared" si="93"/>
        <v>0</v>
      </c>
      <c r="W30" s="95" t="str">
        <f t="shared" si="97"/>
        <v/>
      </c>
      <c r="X30" s="95" t="str">
        <f t="shared" si="98"/>
        <v/>
      </c>
      <c r="Y30" s="95" t="str">
        <f t="shared" si="94"/>
        <v/>
      </c>
      <c r="Z30" s="95">
        <f t="shared" si="95"/>
        <v>0</v>
      </c>
      <c r="AA30" s="95" t="str">
        <f>IF($D30="X",ROUND($S30,10),"")</f>
        <v/>
      </c>
      <c r="AC30" s="67" t="s">
        <v>31</v>
      </c>
      <c r="AD30" s="67"/>
      <c r="AE30" s="51">
        <f>COUNTIF(B$14:B$44,"ao")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52">
        <v>45187</v>
      </c>
      <c r="B31" s="53"/>
      <c r="C31" s="54"/>
      <c r="D31" s="47"/>
      <c r="E31" s="55"/>
      <c r="F31" s="56"/>
      <c r="G31" s="91">
        <f t="shared" si="85"/>
        <v>0</v>
      </c>
      <c r="H31" s="55"/>
      <c r="I31" s="56"/>
      <c r="J31" s="91">
        <f t="shared" si="86"/>
        <v>0</v>
      </c>
      <c r="K31" s="91">
        <f t="shared" si="87"/>
        <v>0</v>
      </c>
      <c r="L31" s="55"/>
      <c r="M31" s="56"/>
      <c r="N31" s="91">
        <f t="shared" si="88"/>
        <v>0</v>
      </c>
      <c r="O31" s="55"/>
      <c r="P31" s="56"/>
      <c r="Q31" s="91">
        <f t="shared" si="89"/>
        <v>0</v>
      </c>
      <c r="R31" s="91">
        <f t="shared" si="90"/>
        <v>0</v>
      </c>
      <c r="S31" s="101">
        <f t="shared" si="91"/>
        <v>0</v>
      </c>
      <c r="T31" s="91" t="str">
        <f t="shared" ref="T31:T35" si="99">IF(B31="av",($E$7)*(-1),IF(B31="df",($E$7)*(-1),IF(D31="X","",IF(B31="sd",ROUND(S31-($E$7*(1-$AE$4)),10),IF(S31=0,"",ROUND(S31-$E$7,10))))))</f>
        <v/>
      </c>
      <c r="U31" s="91" t="str">
        <f t="shared" si="92"/>
        <v/>
      </c>
      <c r="V31" s="104">
        <f t="shared" si="93"/>
        <v>0</v>
      </c>
      <c r="W31" s="91" t="str">
        <f t="shared" ref="W31:W35" si="100">IF(U31=V31,U31,IF(V31&gt;0,V31,U31))</f>
        <v/>
      </c>
      <c r="X31" s="101" t="str">
        <f t="shared" ref="X31:X35" si="101">IF(D31="X",ROUND(S31-$E$7,10),"")</f>
        <v/>
      </c>
      <c r="Y31" s="91" t="str">
        <f t="shared" si="94"/>
        <v/>
      </c>
      <c r="Z31" s="104">
        <f t="shared" si="95"/>
        <v>0</v>
      </c>
      <c r="AA31" s="91" t="str">
        <f t="shared" ref="AA31:AA35" si="102">IF(Y31=Z31,Y31,IF(Z31&gt;0,Z31,Y31))</f>
        <v/>
      </c>
      <c r="AE31" s="29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52">
        <v>45188</v>
      </c>
      <c r="B32" s="53"/>
      <c r="C32" s="54"/>
      <c r="D32" s="47"/>
      <c r="E32" s="55"/>
      <c r="F32" s="56"/>
      <c r="G32" s="91">
        <f t="shared" si="85"/>
        <v>0</v>
      </c>
      <c r="H32" s="55"/>
      <c r="I32" s="56"/>
      <c r="J32" s="91">
        <f t="shared" si="86"/>
        <v>0</v>
      </c>
      <c r="K32" s="91">
        <f t="shared" si="87"/>
        <v>0</v>
      </c>
      <c r="L32" s="55"/>
      <c r="M32" s="56"/>
      <c r="N32" s="91">
        <f t="shared" si="88"/>
        <v>0</v>
      </c>
      <c r="O32" s="55"/>
      <c r="P32" s="56"/>
      <c r="Q32" s="91">
        <f t="shared" si="89"/>
        <v>0</v>
      </c>
      <c r="R32" s="91">
        <f t="shared" si="90"/>
        <v>0</v>
      </c>
      <c r="S32" s="101">
        <f t="shared" si="91"/>
        <v>0</v>
      </c>
      <c r="T32" s="91" t="str">
        <f t="shared" si="99"/>
        <v/>
      </c>
      <c r="U32" s="91" t="str">
        <f t="shared" si="92"/>
        <v/>
      </c>
      <c r="V32" s="104">
        <f t="shared" si="93"/>
        <v>0</v>
      </c>
      <c r="W32" s="91" t="str">
        <f t="shared" si="100"/>
        <v/>
      </c>
      <c r="X32" s="101" t="str">
        <f t="shared" si="101"/>
        <v/>
      </c>
      <c r="Y32" s="91" t="str">
        <f t="shared" si="94"/>
        <v/>
      </c>
      <c r="Z32" s="104">
        <f t="shared" si="95"/>
        <v>0</v>
      </c>
      <c r="AA32" s="91" t="str">
        <f t="shared" si="102"/>
        <v/>
      </c>
      <c r="AC32" s="43" t="s">
        <v>15</v>
      </c>
      <c r="AD32" s="43"/>
      <c r="AE32" s="6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52">
        <v>45189</v>
      </c>
      <c r="B33" s="53"/>
      <c r="C33" s="54"/>
      <c r="D33" s="47"/>
      <c r="E33" s="55"/>
      <c r="F33" s="56"/>
      <c r="G33" s="91">
        <f t="shared" si="85"/>
        <v>0</v>
      </c>
      <c r="H33" s="55"/>
      <c r="I33" s="56"/>
      <c r="J33" s="91">
        <f t="shared" si="86"/>
        <v>0</v>
      </c>
      <c r="K33" s="91">
        <f t="shared" si="87"/>
        <v>0</v>
      </c>
      <c r="L33" s="55"/>
      <c r="M33" s="56"/>
      <c r="N33" s="91">
        <f t="shared" si="88"/>
        <v>0</v>
      </c>
      <c r="O33" s="55"/>
      <c r="P33" s="56"/>
      <c r="Q33" s="91">
        <f t="shared" si="89"/>
        <v>0</v>
      </c>
      <c r="R33" s="91">
        <f t="shared" si="90"/>
        <v>0</v>
      </c>
      <c r="S33" s="101">
        <f t="shared" si="91"/>
        <v>0</v>
      </c>
      <c r="T33" s="91" t="str">
        <f t="shared" si="99"/>
        <v/>
      </c>
      <c r="U33" s="91" t="str">
        <f t="shared" si="92"/>
        <v/>
      </c>
      <c r="V33" s="104">
        <f t="shared" si="93"/>
        <v>0</v>
      </c>
      <c r="W33" s="91" t="str">
        <f t="shared" si="100"/>
        <v/>
      </c>
      <c r="X33" s="101" t="str">
        <f t="shared" si="101"/>
        <v/>
      </c>
      <c r="Y33" s="91" t="str">
        <f t="shared" si="94"/>
        <v/>
      </c>
      <c r="Z33" s="104">
        <f t="shared" si="95"/>
        <v>0</v>
      </c>
      <c r="AA33" s="91" t="str">
        <f t="shared" si="102"/>
        <v/>
      </c>
      <c r="AC33" s="67" t="s">
        <v>32</v>
      </c>
      <c r="AD33" s="67"/>
      <c r="AE33" s="68">
        <f>IF($AE$5-(COUNTIF(B$14:B$44,"f")+($AE$5-Aug!AE33))&gt;-1,Aug!AE33-COUNTIF(B$14:B$44,"f"),0)</f>
        <v>10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52">
        <v>45190</v>
      </c>
      <c r="B34" s="53"/>
      <c r="C34" s="54"/>
      <c r="D34" s="47"/>
      <c r="E34" s="55"/>
      <c r="F34" s="56"/>
      <c r="G34" s="91">
        <f t="shared" si="85"/>
        <v>0</v>
      </c>
      <c r="H34" s="55"/>
      <c r="I34" s="56"/>
      <c r="J34" s="91">
        <f t="shared" si="86"/>
        <v>0</v>
      </c>
      <c r="K34" s="91">
        <f t="shared" si="87"/>
        <v>0</v>
      </c>
      <c r="L34" s="55"/>
      <c r="M34" s="56"/>
      <c r="N34" s="91">
        <f t="shared" si="88"/>
        <v>0</v>
      </c>
      <c r="O34" s="55"/>
      <c r="P34" s="56"/>
      <c r="Q34" s="91">
        <f t="shared" si="89"/>
        <v>0</v>
      </c>
      <c r="R34" s="91">
        <f t="shared" si="90"/>
        <v>0</v>
      </c>
      <c r="S34" s="101">
        <f t="shared" si="91"/>
        <v>0</v>
      </c>
      <c r="T34" s="91" t="str">
        <f t="shared" si="99"/>
        <v/>
      </c>
      <c r="U34" s="91" t="str">
        <f t="shared" si="92"/>
        <v/>
      </c>
      <c r="V34" s="104">
        <f t="shared" si="93"/>
        <v>0</v>
      </c>
      <c r="W34" s="91" t="str">
        <f t="shared" si="100"/>
        <v/>
      </c>
      <c r="X34" s="101" t="str">
        <f t="shared" si="101"/>
        <v/>
      </c>
      <c r="Y34" s="91" t="str">
        <f t="shared" si="94"/>
        <v/>
      </c>
      <c r="Z34" s="104">
        <f t="shared" si="95"/>
        <v>0</v>
      </c>
      <c r="AA34" s="91" t="str">
        <f t="shared" si="102"/>
        <v/>
      </c>
      <c r="AC34" s="69" t="s">
        <v>28</v>
      </c>
      <c r="AD34" s="69"/>
      <c r="AE34" s="68">
        <f>IF(Aug!AE34&gt;0,Aug!AE34+COUNTIF(B$14:B$44,"f"),IF(COUNTIF(B$14:B$44,"f")&gt;Aug!AE33,COUNTIF(B$14:B$44,"f")-Aug!AE33,0))</f>
        <v>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13" customFormat="1" ht="14.25" customHeight="1" x14ac:dyDescent="0.5">
      <c r="A35" s="52">
        <v>45191</v>
      </c>
      <c r="B35" s="53"/>
      <c r="C35" s="54"/>
      <c r="D35" s="47"/>
      <c r="E35" s="55"/>
      <c r="F35" s="56"/>
      <c r="G35" s="91">
        <f t="shared" si="85"/>
        <v>0</v>
      </c>
      <c r="H35" s="55"/>
      <c r="I35" s="56"/>
      <c r="J35" s="91">
        <f t="shared" si="86"/>
        <v>0</v>
      </c>
      <c r="K35" s="91">
        <f t="shared" si="87"/>
        <v>0</v>
      </c>
      <c r="L35" s="55"/>
      <c r="M35" s="56"/>
      <c r="N35" s="91">
        <f t="shared" si="88"/>
        <v>0</v>
      </c>
      <c r="O35" s="55"/>
      <c r="P35" s="56"/>
      <c r="Q35" s="91">
        <f t="shared" si="89"/>
        <v>0</v>
      </c>
      <c r="R35" s="91">
        <f t="shared" si="90"/>
        <v>0</v>
      </c>
      <c r="S35" s="101">
        <f t="shared" si="91"/>
        <v>0</v>
      </c>
      <c r="T35" s="91" t="str">
        <f t="shared" si="99"/>
        <v/>
      </c>
      <c r="U35" s="91" t="str">
        <f t="shared" si="92"/>
        <v/>
      </c>
      <c r="V35" s="104">
        <f t="shared" si="93"/>
        <v>0</v>
      </c>
      <c r="W35" s="91" t="str">
        <f t="shared" si="100"/>
        <v/>
      </c>
      <c r="X35" s="101" t="str">
        <f t="shared" si="101"/>
        <v/>
      </c>
      <c r="Y35" s="91" t="str">
        <f t="shared" si="94"/>
        <v/>
      </c>
      <c r="Z35" s="104">
        <f t="shared" si="95"/>
        <v>0</v>
      </c>
      <c r="AA35" s="91" t="str">
        <f t="shared" si="102"/>
        <v/>
      </c>
      <c r="AC35" s="67" t="s">
        <v>52</v>
      </c>
      <c r="AD35" s="67"/>
      <c r="AE35" s="68">
        <f>IF($AE$6-(COUNTIF(B$14:B$44,"s")+($AE$6-Aug!AE35))&gt;-1,Aug!AE35-COUNTIF(B$14:B$44,"s"),0)</f>
        <v>0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s="13" customFormat="1" ht="14.25" customHeight="1" x14ac:dyDescent="0.5">
      <c r="A36" s="45">
        <v>45192</v>
      </c>
      <c r="B36" s="46"/>
      <c r="C36" s="47"/>
      <c r="D36" s="47"/>
      <c r="E36" s="48"/>
      <c r="F36" s="49"/>
      <c r="G36" s="91">
        <f t="shared" si="85"/>
        <v>0</v>
      </c>
      <c r="H36" s="48"/>
      <c r="I36" s="49"/>
      <c r="J36" s="91">
        <f t="shared" si="86"/>
        <v>0</v>
      </c>
      <c r="K36" s="95">
        <f t="shared" si="87"/>
        <v>0</v>
      </c>
      <c r="L36" s="48"/>
      <c r="M36" s="49"/>
      <c r="N36" s="91">
        <f t="shared" si="88"/>
        <v>0</v>
      </c>
      <c r="O36" s="48"/>
      <c r="P36" s="49"/>
      <c r="Q36" s="91">
        <f t="shared" si="89"/>
        <v>0</v>
      </c>
      <c r="R36" s="95">
        <f t="shared" si="90"/>
        <v>0</v>
      </c>
      <c r="S36" s="95">
        <f t="shared" si="91"/>
        <v>0</v>
      </c>
      <c r="T36" s="95" t="str">
        <f t="shared" ref="T36:T37" si="103">IF($D36="X","",IF($S36=0,"",ROUND($S36,10)))</f>
        <v/>
      </c>
      <c r="U36" s="95" t="str">
        <f t="shared" si="92"/>
        <v/>
      </c>
      <c r="V36" s="103">
        <f t="shared" si="93"/>
        <v>0</v>
      </c>
      <c r="W36" s="95" t="str">
        <f t="shared" ref="W36:W37" si="104">IF($D36="X","",IF($S36=0,"",ROUND($S36,10)))</f>
        <v/>
      </c>
      <c r="X36" s="95" t="str">
        <f t="shared" ref="X36:X37" si="105">IF($D36="X",ROUND($S36,10),"")</f>
        <v/>
      </c>
      <c r="Y36" s="95" t="str">
        <f t="shared" si="94"/>
        <v/>
      </c>
      <c r="Z36" s="95">
        <f t="shared" si="95"/>
        <v>0</v>
      </c>
      <c r="AA36" s="95" t="str">
        <f>IF($D36="X",ROUND($S36,10),"")</f>
        <v/>
      </c>
      <c r="AC36" s="67" t="s">
        <v>33</v>
      </c>
      <c r="AD36" s="67"/>
      <c r="AE36" s="51">
        <f>COUNTIF(B$14:B$44,"vp")+Aug!AE36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45">
        <v>45193</v>
      </c>
      <c r="B37" s="46"/>
      <c r="C37" s="47"/>
      <c r="D37" s="47"/>
      <c r="E37" s="48"/>
      <c r="F37" s="49"/>
      <c r="G37" s="91">
        <f t="shared" si="85"/>
        <v>0</v>
      </c>
      <c r="H37" s="48"/>
      <c r="I37" s="49"/>
      <c r="J37" s="91">
        <f t="shared" si="86"/>
        <v>0</v>
      </c>
      <c r="K37" s="95">
        <f t="shared" si="87"/>
        <v>0</v>
      </c>
      <c r="L37" s="48"/>
      <c r="M37" s="49"/>
      <c r="N37" s="91">
        <f t="shared" si="88"/>
        <v>0</v>
      </c>
      <c r="O37" s="48"/>
      <c r="P37" s="49"/>
      <c r="Q37" s="91">
        <f t="shared" si="89"/>
        <v>0</v>
      </c>
      <c r="R37" s="95">
        <f t="shared" si="90"/>
        <v>0</v>
      </c>
      <c r="S37" s="95">
        <f t="shared" si="91"/>
        <v>0</v>
      </c>
      <c r="T37" s="95" t="str">
        <f t="shared" si="103"/>
        <v/>
      </c>
      <c r="U37" s="95" t="str">
        <f t="shared" si="92"/>
        <v/>
      </c>
      <c r="V37" s="103">
        <f t="shared" si="93"/>
        <v>0</v>
      </c>
      <c r="W37" s="95" t="str">
        <f t="shared" si="104"/>
        <v/>
      </c>
      <c r="X37" s="95" t="str">
        <f t="shared" si="105"/>
        <v/>
      </c>
      <c r="Y37" s="95" t="str">
        <f t="shared" si="94"/>
        <v/>
      </c>
      <c r="Z37" s="95">
        <f t="shared" si="95"/>
        <v>0</v>
      </c>
      <c r="AA37" s="95" t="str">
        <f>IF($D37="X",ROUND($S37,10),"")</f>
        <v/>
      </c>
      <c r="AC37" s="67" t="s">
        <v>34</v>
      </c>
      <c r="AD37" s="67"/>
      <c r="AE37" s="51">
        <f>COUNTIF(B$14:B$44,"sb")+Aug!AE37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52">
        <v>45194</v>
      </c>
      <c r="B38" s="53"/>
      <c r="C38" s="54"/>
      <c r="D38" s="47"/>
      <c r="E38" s="55"/>
      <c r="F38" s="56"/>
      <c r="G38" s="91">
        <f t="shared" si="85"/>
        <v>0</v>
      </c>
      <c r="H38" s="55"/>
      <c r="I38" s="56"/>
      <c r="J38" s="91">
        <f t="shared" si="86"/>
        <v>0</v>
      </c>
      <c r="K38" s="91">
        <f t="shared" si="87"/>
        <v>0</v>
      </c>
      <c r="L38" s="55"/>
      <c r="M38" s="56"/>
      <c r="N38" s="91">
        <f t="shared" si="88"/>
        <v>0</v>
      </c>
      <c r="O38" s="55"/>
      <c r="P38" s="56"/>
      <c r="Q38" s="91">
        <f t="shared" si="89"/>
        <v>0</v>
      </c>
      <c r="R38" s="91">
        <f t="shared" si="90"/>
        <v>0</v>
      </c>
      <c r="S38" s="101">
        <f t="shared" si="91"/>
        <v>0</v>
      </c>
      <c r="T38" s="91" t="str">
        <f t="shared" ref="T38:T42" si="106">IF(B38="av",($E$7)*(-1),IF(B38="df",($E$7)*(-1),IF(D38="X","",IF(B38="sd",ROUND(S38-($E$7*(1-$AE$4)),10),IF(S38=0,"",ROUND(S38-$E$7,10))))))</f>
        <v/>
      </c>
      <c r="U38" s="91" t="str">
        <f t="shared" si="92"/>
        <v/>
      </c>
      <c r="V38" s="104">
        <f t="shared" si="93"/>
        <v>0</v>
      </c>
      <c r="W38" s="91" t="str">
        <f t="shared" ref="W38:W42" si="107">IF(U38=V38,U38,IF(V38&gt;0,V38,U38))</f>
        <v/>
      </c>
      <c r="X38" s="101" t="str">
        <f t="shared" ref="X38:X42" si="108">IF(D38="X",ROUND(S38-$E$7,10),"")</f>
        <v/>
      </c>
      <c r="Y38" s="91" t="str">
        <f t="shared" si="94"/>
        <v/>
      </c>
      <c r="Z38" s="104">
        <f t="shared" si="95"/>
        <v>0</v>
      </c>
      <c r="AA38" s="91" t="str">
        <f t="shared" ref="AA38:AA42" si="109">IF(Y38=Z38,Y38,IF(Z38&gt;0,Z38,Y38))</f>
        <v/>
      </c>
      <c r="AC38" s="70" t="s">
        <v>35</v>
      </c>
      <c r="AD38" s="70"/>
      <c r="AE38" s="51">
        <f>COUNTIF(B$14:B$44,"sm")+Aug!AE38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52">
        <v>45195</v>
      </c>
      <c r="B39" s="53"/>
      <c r="C39" s="54"/>
      <c r="D39" s="47"/>
      <c r="E39" s="55"/>
      <c r="F39" s="56"/>
      <c r="G39" s="91">
        <f t="shared" si="85"/>
        <v>0</v>
      </c>
      <c r="H39" s="55"/>
      <c r="I39" s="56"/>
      <c r="J39" s="91">
        <f t="shared" si="86"/>
        <v>0</v>
      </c>
      <c r="K39" s="91">
        <f t="shared" si="87"/>
        <v>0</v>
      </c>
      <c r="L39" s="55"/>
      <c r="M39" s="56"/>
      <c r="N39" s="91">
        <f t="shared" si="88"/>
        <v>0</v>
      </c>
      <c r="O39" s="55"/>
      <c r="P39" s="56"/>
      <c r="Q39" s="91">
        <f t="shared" si="89"/>
        <v>0</v>
      </c>
      <c r="R39" s="91">
        <f t="shared" si="90"/>
        <v>0</v>
      </c>
      <c r="S39" s="101">
        <f t="shared" si="91"/>
        <v>0</v>
      </c>
      <c r="T39" s="91" t="str">
        <f t="shared" si="106"/>
        <v/>
      </c>
      <c r="U39" s="91" t="str">
        <f t="shared" si="92"/>
        <v/>
      </c>
      <c r="V39" s="104">
        <f t="shared" si="93"/>
        <v>0</v>
      </c>
      <c r="W39" s="91" t="str">
        <f t="shared" si="107"/>
        <v/>
      </c>
      <c r="X39" s="101" t="str">
        <f t="shared" si="108"/>
        <v/>
      </c>
      <c r="Y39" s="91" t="str">
        <f t="shared" si="94"/>
        <v/>
      </c>
      <c r="Z39" s="104">
        <f t="shared" si="95"/>
        <v>0</v>
      </c>
      <c r="AA39" s="91" t="str">
        <f t="shared" si="109"/>
        <v/>
      </c>
      <c r="AC39" s="70" t="s">
        <v>36</v>
      </c>
      <c r="AD39" s="70"/>
      <c r="AE39" s="51">
        <f>COUNTIF(B$14:B$44,"sd")+Aug!AE39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52">
        <v>45196</v>
      </c>
      <c r="B40" s="53"/>
      <c r="C40" s="54"/>
      <c r="D40" s="47"/>
      <c r="E40" s="55"/>
      <c r="F40" s="56"/>
      <c r="G40" s="91">
        <f t="shared" si="85"/>
        <v>0</v>
      </c>
      <c r="H40" s="55"/>
      <c r="I40" s="56"/>
      <c r="J40" s="91">
        <f t="shared" si="86"/>
        <v>0</v>
      </c>
      <c r="K40" s="91">
        <f t="shared" si="87"/>
        <v>0</v>
      </c>
      <c r="L40" s="55"/>
      <c r="M40" s="56"/>
      <c r="N40" s="91">
        <f t="shared" si="88"/>
        <v>0</v>
      </c>
      <c r="O40" s="55"/>
      <c r="P40" s="56"/>
      <c r="Q40" s="91">
        <f t="shared" si="89"/>
        <v>0</v>
      </c>
      <c r="R40" s="91">
        <f t="shared" si="90"/>
        <v>0</v>
      </c>
      <c r="S40" s="101">
        <f t="shared" si="91"/>
        <v>0</v>
      </c>
      <c r="T40" s="91" t="str">
        <f t="shared" si="106"/>
        <v/>
      </c>
      <c r="U40" s="91" t="str">
        <f t="shared" si="92"/>
        <v/>
      </c>
      <c r="V40" s="104">
        <f t="shared" si="93"/>
        <v>0</v>
      </c>
      <c r="W40" s="91" t="str">
        <f t="shared" si="107"/>
        <v/>
      </c>
      <c r="X40" s="101" t="str">
        <f t="shared" si="108"/>
        <v/>
      </c>
      <c r="Y40" s="91" t="str">
        <f t="shared" si="94"/>
        <v/>
      </c>
      <c r="Z40" s="104">
        <f t="shared" si="95"/>
        <v>0</v>
      </c>
      <c r="AA40" s="91" t="str">
        <f t="shared" si="109"/>
        <v/>
      </c>
      <c r="AC40" s="70" t="s">
        <v>37</v>
      </c>
      <c r="AD40" s="70"/>
      <c r="AE40" s="51">
        <f>COUNTIF(B$14:B$44,"se")+Aug!AE40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52">
        <v>45197</v>
      </c>
      <c r="B41" s="53"/>
      <c r="C41" s="54"/>
      <c r="D41" s="47"/>
      <c r="E41" s="55"/>
      <c r="F41" s="56"/>
      <c r="G41" s="91">
        <f t="shared" si="85"/>
        <v>0</v>
      </c>
      <c r="H41" s="55"/>
      <c r="I41" s="56"/>
      <c r="J41" s="91">
        <f t="shared" si="86"/>
        <v>0</v>
      </c>
      <c r="K41" s="91">
        <f t="shared" si="87"/>
        <v>0</v>
      </c>
      <c r="L41" s="55"/>
      <c r="M41" s="56"/>
      <c r="N41" s="91">
        <f t="shared" si="88"/>
        <v>0</v>
      </c>
      <c r="O41" s="55"/>
      <c r="P41" s="56"/>
      <c r="Q41" s="91">
        <f t="shared" si="89"/>
        <v>0</v>
      </c>
      <c r="R41" s="91">
        <f t="shared" si="90"/>
        <v>0</v>
      </c>
      <c r="S41" s="101">
        <f t="shared" si="91"/>
        <v>0</v>
      </c>
      <c r="T41" s="91" t="str">
        <f t="shared" si="106"/>
        <v/>
      </c>
      <c r="U41" s="91" t="str">
        <f t="shared" si="92"/>
        <v/>
      </c>
      <c r="V41" s="104">
        <f t="shared" si="93"/>
        <v>0</v>
      </c>
      <c r="W41" s="91" t="str">
        <f t="shared" si="107"/>
        <v/>
      </c>
      <c r="X41" s="101" t="str">
        <f t="shared" si="108"/>
        <v/>
      </c>
      <c r="Y41" s="91" t="str">
        <f t="shared" si="94"/>
        <v/>
      </c>
      <c r="Z41" s="104">
        <f t="shared" si="95"/>
        <v>0</v>
      </c>
      <c r="AA41" s="91" t="str">
        <f t="shared" si="109"/>
        <v/>
      </c>
      <c r="AC41" s="70" t="s">
        <v>38</v>
      </c>
      <c r="AD41" s="70"/>
      <c r="AE41" s="51">
        <f>COUNTIF(B$14:B$44,"df")+Aug!AE41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13" customFormat="1" ht="14.25" customHeight="1" x14ac:dyDescent="0.5">
      <c r="A42" s="52">
        <v>45198</v>
      </c>
      <c r="B42" s="53"/>
      <c r="C42" s="54"/>
      <c r="D42" s="47"/>
      <c r="E42" s="55"/>
      <c r="F42" s="56"/>
      <c r="G42" s="91">
        <f t="shared" si="85"/>
        <v>0</v>
      </c>
      <c r="H42" s="55"/>
      <c r="I42" s="56"/>
      <c r="J42" s="91">
        <f t="shared" si="86"/>
        <v>0</v>
      </c>
      <c r="K42" s="91">
        <f t="shared" si="87"/>
        <v>0</v>
      </c>
      <c r="L42" s="55"/>
      <c r="M42" s="56"/>
      <c r="N42" s="91">
        <f t="shared" si="88"/>
        <v>0</v>
      </c>
      <c r="O42" s="55"/>
      <c r="P42" s="56"/>
      <c r="Q42" s="91">
        <f t="shared" si="89"/>
        <v>0</v>
      </c>
      <c r="R42" s="91">
        <f t="shared" si="90"/>
        <v>0</v>
      </c>
      <c r="S42" s="101">
        <f t="shared" si="91"/>
        <v>0</v>
      </c>
      <c r="T42" s="91" t="str">
        <f t="shared" si="106"/>
        <v/>
      </c>
      <c r="U42" s="91" t="str">
        <f t="shared" si="92"/>
        <v/>
      </c>
      <c r="V42" s="104">
        <f t="shared" si="93"/>
        <v>0</v>
      </c>
      <c r="W42" s="91" t="str">
        <f t="shared" si="107"/>
        <v/>
      </c>
      <c r="X42" s="101" t="str">
        <f t="shared" si="108"/>
        <v/>
      </c>
      <c r="Y42" s="91" t="str">
        <f t="shared" si="94"/>
        <v/>
      </c>
      <c r="Z42" s="104">
        <f t="shared" si="95"/>
        <v>0</v>
      </c>
      <c r="AA42" s="91" t="str">
        <f t="shared" si="109"/>
        <v/>
      </c>
      <c r="AC42" s="71" t="s">
        <v>14</v>
      </c>
      <c r="AD42" s="105"/>
      <c r="AE42" s="7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s="13" customFormat="1" ht="14.25" customHeight="1" x14ac:dyDescent="0.5">
      <c r="A43" s="45">
        <v>45199</v>
      </c>
      <c r="B43" s="46"/>
      <c r="C43" s="47"/>
      <c r="D43" s="47"/>
      <c r="E43" s="48"/>
      <c r="F43" s="49"/>
      <c r="G43" s="91">
        <f t="shared" si="85"/>
        <v>0</v>
      </c>
      <c r="H43" s="48"/>
      <c r="I43" s="49"/>
      <c r="J43" s="91">
        <f t="shared" si="86"/>
        <v>0</v>
      </c>
      <c r="K43" s="95">
        <f t="shared" si="87"/>
        <v>0</v>
      </c>
      <c r="L43" s="48"/>
      <c r="M43" s="49"/>
      <c r="N43" s="91">
        <f t="shared" si="88"/>
        <v>0</v>
      </c>
      <c r="O43" s="48"/>
      <c r="P43" s="49"/>
      <c r="Q43" s="91">
        <f t="shared" si="89"/>
        <v>0</v>
      </c>
      <c r="R43" s="95">
        <f t="shared" si="90"/>
        <v>0</v>
      </c>
      <c r="S43" s="95">
        <f t="shared" si="91"/>
        <v>0</v>
      </c>
      <c r="T43" s="95" t="str">
        <f t="shared" ref="T43" si="110">IF($D43="X","",IF($S43=0,"",ROUND($S43,10)))</f>
        <v/>
      </c>
      <c r="U43" s="95" t="str">
        <f t="shared" si="92"/>
        <v/>
      </c>
      <c r="V43" s="103">
        <f t="shared" si="93"/>
        <v>0</v>
      </c>
      <c r="W43" s="95" t="str">
        <f t="shared" ref="W43" si="111">IF($D43="X","",IF($S43=0,"",ROUND($S43,10)))</f>
        <v/>
      </c>
      <c r="X43" s="95" t="str">
        <f t="shared" ref="X43" si="112">IF($D43="X",ROUND($S43,10),"")</f>
        <v/>
      </c>
      <c r="Y43" s="95" t="str">
        <f t="shared" si="94"/>
        <v/>
      </c>
      <c r="Z43" s="95">
        <f t="shared" si="95"/>
        <v>0</v>
      </c>
      <c r="AA43" s="95" t="str">
        <f>IF($D43="X",ROUND($S43,10),"")</f>
        <v/>
      </c>
      <c r="AC43" s="73" t="s">
        <v>24</v>
      </c>
      <c r="AD43" s="106"/>
      <c r="AE43" s="74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52"/>
      <c r="B44" s="53"/>
      <c r="C44" s="54"/>
      <c r="D44" s="47"/>
      <c r="E44" s="55"/>
      <c r="F44" s="56"/>
      <c r="G44" s="91">
        <f t="shared" ref="G44" si="113">IF(E44="",0,CONCATENATE(E44,":",F44))</f>
        <v>0</v>
      </c>
      <c r="H44" s="55"/>
      <c r="I44" s="56"/>
      <c r="J44" s="91">
        <f t="shared" ref="J44" si="114">IF(H44="",0,CONCATENATE(H44,":",I44))</f>
        <v>0</v>
      </c>
      <c r="K44" s="91">
        <f t="shared" ref="K44" si="115">J44-G44</f>
        <v>0</v>
      </c>
      <c r="L44" s="55"/>
      <c r="M44" s="56"/>
      <c r="N44" s="91">
        <f t="shared" ref="N44" si="116">IF(L44="",0,CONCATENATE(L44,":",M44))</f>
        <v>0</v>
      </c>
      <c r="O44" s="55"/>
      <c r="P44" s="56"/>
      <c r="Q44" s="91">
        <f t="shared" ref="Q44" si="117">IF(O44="",0,CONCATENATE(O44,":",P44))</f>
        <v>0</v>
      </c>
      <c r="R44" s="91">
        <f t="shared" ref="R44" si="118">Q44-N44</f>
        <v>0</v>
      </c>
      <c r="S44" s="91">
        <f t="shared" ref="S44" si="119">K44+R44</f>
        <v>0</v>
      </c>
      <c r="T44" s="91" t="str">
        <f>IF(B44="av",($E$7)*(-1),IF(B44="df",($E$7)*(-1),IF(D44="X","",IF(B44="sd",ROUND(S44-($E$7*(1-$AE$4)),10),IF(S44=0,"",ROUND(S44-$E$7,10))))))</f>
        <v/>
      </c>
      <c r="U44" s="91" t="str">
        <f t="shared" ref="U44" si="120">IF(T44&gt;0,T44,0)</f>
        <v/>
      </c>
      <c r="V44" s="104">
        <f t="shared" ref="V44" si="121">IF(T44&lt;0,T44*(-1),0)</f>
        <v>0</v>
      </c>
      <c r="W44" s="91" t="str">
        <f>IF(U44=V44,U44,IF(V44&gt;0,V44,U44))</f>
        <v/>
      </c>
      <c r="X44" s="101" t="str">
        <f>IF(D44="X",ROUND(S44-$E$7,10),"")</f>
        <v/>
      </c>
      <c r="Y44" s="91" t="str">
        <f t="shared" ref="Y44" si="122">IF(X44&gt;0,X44,0)</f>
        <v/>
      </c>
      <c r="Z44" s="104">
        <f t="shared" ref="Z44" si="123">IF(X44&lt;0,X44*(-1),0)</f>
        <v>0</v>
      </c>
      <c r="AA44" s="91" t="str">
        <f>IF(Y44=Z44,Y44,IF(Z44&gt;0,Z44,Y44))</f>
        <v/>
      </c>
      <c r="AC44" s="73" t="s">
        <v>25</v>
      </c>
      <c r="AD44" s="106"/>
      <c r="AE44" s="74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8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W44">
    <cfRule type="cellIs" dxfId="343" priority="49" stopIfTrue="1" operator="equal">
      <formula>$U44</formula>
    </cfRule>
    <cfRule type="cellIs" dxfId="342" priority="50" stopIfTrue="1" operator="equal">
      <formula>$V44</formula>
    </cfRule>
  </conditionalFormatting>
  <conditionalFormatting sqref="AE15:AE17 AE28:AE29">
    <cfRule type="expression" dxfId="341" priority="51" stopIfTrue="1">
      <formula>$AD15&lt;0</formula>
    </cfRule>
  </conditionalFormatting>
  <conditionalFormatting sqref="W45 AA45">
    <cfRule type="expression" dxfId="340" priority="52" stopIfTrue="1">
      <formula>V$45&gt;U$45</formula>
    </cfRule>
  </conditionalFormatting>
  <conditionalFormatting sqref="AA44">
    <cfRule type="cellIs" dxfId="339" priority="53" stopIfTrue="1" operator="equal">
      <formula>$Y44</formula>
    </cfRule>
    <cfRule type="cellIs" dxfId="338" priority="54" stopIfTrue="1" operator="equal">
      <formula>$Z44</formula>
    </cfRule>
  </conditionalFormatting>
  <conditionalFormatting sqref="T45">
    <cfRule type="expression" dxfId="337" priority="55" stopIfTrue="1">
      <formula>$U$45-$V$45&lt;0</formula>
    </cfRule>
  </conditionalFormatting>
  <conditionalFormatting sqref="W14">
    <cfRule type="cellIs" dxfId="336" priority="39" stopIfTrue="1" operator="equal">
      <formula>$U14</formula>
    </cfRule>
    <cfRule type="cellIs" dxfId="335" priority="40" stopIfTrue="1" operator="equal">
      <formula>$V14</formula>
    </cfRule>
  </conditionalFormatting>
  <conditionalFormatting sqref="AA14">
    <cfRule type="cellIs" dxfId="334" priority="37" stopIfTrue="1" operator="equal">
      <formula>$Y14</formula>
    </cfRule>
    <cfRule type="cellIs" dxfId="333" priority="38" stopIfTrue="1" operator="equal">
      <formula>$Z14</formula>
    </cfRule>
  </conditionalFormatting>
  <conditionalFormatting sqref="W17:W21">
    <cfRule type="cellIs" dxfId="332" priority="35" stopIfTrue="1" operator="equal">
      <formula>$U17</formula>
    </cfRule>
    <cfRule type="cellIs" dxfId="331" priority="36" stopIfTrue="1" operator="equal">
      <formula>$V17</formula>
    </cfRule>
  </conditionalFormatting>
  <conditionalFormatting sqref="AA17:AA21">
    <cfRule type="cellIs" dxfId="330" priority="33" stopIfTrue="1" operator="equal">
      <formula>$Y17</formula>
    </cfRule>
    <cfRule type="cellIs" dxfId="329" priority="34" stopIfTrue="1" operator="equal">
      <formula>$Z17</formula>
    </cfRule>
  </conditionalFormatting>
  <conditionalFormatting sqref="W24:W28">
    <cfRule type="cellIs" dxfId="328" priority="11" stopIfTrue="1" operator="equal">
      <formula>$U24</formula>
    </cfRule>
    <cfRule type="cellIs" dxfId="327" priority="12" stopIfTrue="1" operator="equal">
      <formula>$V24</formula>
    </cfRule>
  </conditionalFormatting>
  <conditionalFormatting sqref="AA24:AA28">
    <cfRule type="cellIs" dxfId="326" priority="9" stopIfTrue="1" operator="equal">
      <formula>$Y24</formula>
    </cfRule>
    <cfRule type="cellIs" dxfId="325" priority="10" stopIfTrue="1" operator="equal">
      <formula>$Z24</formula>
    </cfRule>
  </conditionalFormatting>
  <conditionalFormatting sqref="W31:W35">
    <cfRule type="cellIs" dxfId="324" priority="7" stopIfTrue="1" operator="equal">
      <formula>$U31</formula>
    </cfRule>
    <cfRule type="cellIs" dxfId="323" priority="8" stopIfTrue="1" operator="equal">
      <formula>$V31</formula>
    </cfRule>
  </conditionalFormatting>
  <conditionalFormatting sqref="AA31:AA35">
    <cfRule type="cellIs" dxfId="322" priority="5" stopIfTrue="1" operator="equal">
      <formula>$Y31</formula>
    </cfRule>
    <cfRule type="cellIs" dxfId="321" priority="6" stopIfTrue="1" operator="equal">
      <formula>$Z31</formula>
    </cfRule>
  </conditionalFormatting>
  <conditionalFormatting sqref="W38:W42">
    <cfRule type="cellIs" dxfId="320" priority="3" stopIfTrue="1" operator="equal">
      <formula>$U38</formula>
    </cfRule>
    <cfRule type="cellIs" dxfId="319" priority="4" stopIfTrue="1" operator="equal">
      <formula>$V38</formula>
    </cfRule>
  </conditionalFormatting>
  <conditionalFormatting sqref="AA38:AA42">
    <cfRule type="cellIs" dxfId="318" priority="1" stopIfTrue="1" operator="equal">
      <formula>$Y38</formula>
    </cfRule>
    <cfRule type="cellIs" dxfId="317" priority="2" stopIfTrue="1" operator="equal">
      <formula>$Z38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76"/>
  <sheetViews>
    <sheetView topLeftCell="A6" workbookViewId="0">
      <selection activeCell="A26" sqref="A26:A44"/>
    </sheetView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8.7265625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20.54296875" style="3" hidden="1" customWidth="1"/>
    <col min="31" max="31" width="8.81640625" style="83" bestFit="1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C1" s="8"/>
      <c r="AD1" s="8"/>
      <c r="AE1" s="1" t="s">
        <v>88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C2" s="8"/>
      <c r="AD2" s="8"/>
      <c r="AE2" s="10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0.5"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5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"/>
      <c r="C5" s="128"/>
      <c r="D5" s="128"/>
      <c r="E5" s="129"/>
      <c r="F5" s="138" t="str">
        <f>IF(Aug!F5="","",Aug!F5)</f>
        <v/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C5" s="131" t="s">
        <v>68</v>
      </c>
      <c r="AD5" s="19"/>
      <c r="AE5" s="120">
        <f>IF(Sep!AE5="","",Sep!AE5)</f>
        <v>10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8"/>
      <c r="C6" s="128"/>
      <c r="D6" s="130" t="s">
        <v>0</v>
      </c>
      <c r="E6" s="129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C6" s="131" t="s">
        <v>69</v>
      </c>
      <c r="AE6" s="121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12"/>
      <c r="G7" s="94">
        <v>0.3125</v>
      </c>
      <c r="H7" s="12"/>
      <c r="I7" s="12"/>
      <c r="J7" s="12"/>
      <c r="K7" s="12"/>
      <c r="L7" s="17"/>
      <c r="M7" s="12"/>
      <c r="N7" s="12"/>
      <c r="O7" s="12"/>
      <c r="P7" s="28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12"/>
      <c r="G8" s="94">
        <v>0.3125</v>
      </c>
      <c r="H8" s="12"/>
      <c r="I8" s="12"/>
      <c r="J8" s="12"/>
      <c r="K8" s="12"/>
      <c r="L8" s="17"/>
      <c r="M8" s="12"/>
      <c r="N8" s="12"/>
      <c r="O8" s="12"/>
      <c r="P8" s="28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30"/>
      <c r="G9" s="96">
        <v>0.22916666666666666</v>
      </c>
      <c r="H9" s="30"/>
      <c r="I9" s="30"/>
      <c r="J9" s="15"/>
      <c r="K9" s="31"/>
      <c r="L9" s="32"/>
      <c r="M9" s="15"/>
      <c r="N9" s="15"/>
      <c r="O9" s="15"/>
      <c r="P9" s="16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8"/>
      <c r="G10" s="100">
        <v>0.16666666666666666</v>
      </c>
      <c r="H10" s="98"/>
      <c r="I10" s="98"/>
      <c r="J10" s="12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8"/>
      <c r="G11" s="100">
        <v>8.3333333333333329E-2</v>
      </c>
      <c r="H11" s="98"/>
      <c r="I11" s="98"/>
      <c r="J11" s="12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4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45">
        <v>45200</v>
      </c>
      <c r="B14" s="46"/>
      <c r="C14" s="47"/>
      <c r="D14" s="47"/>
      <c r="E14" s="48"/>
      <c r="F14" s="49"/>
      <c r="G14" s="91">
        <f t="shared" ref="G14:G15" si="0">IF(E14="",0,CONCATENATE(E14,":",F14))</f>
        <v>0</v>
      </c>
      <c r="H14" s="48"/>
      <c r="I14" s="49"/>
      <c r="J14" s="91">
        <f t="shared" ref="J14:J15" si="1">IF(H14="",0,CONCATENATE(H14,":",I14))</f>
        <v>0</v>
      </c>
      <c r="K14" s="95">
        <f t="shared" ref="K14:K15" si="2">J14-G14</f>
        <v>0</v>
      </c>
      <c r="L14" s="48"/>
      <c r="M14" s="49"/>
      <c r="N14" s="91">
        <f t="shared" ref="N14:N15" si="3">IF(L14="",0,CONCATENATE(L14,":",M14))</f>
        <v>0</v>
      </c>
      <c r="O14" s="48"/>
      <c r="P14" s="49"/>
      <c r="Q14" s="91">
        <f t="shared" ref="Q14:Q15" si="4">IF(O14="",0,CONCATENATE(O14,":",P14))</f>
        <v>0</v>
      </c>
      <c r="R14" s="95">
        <f t="shared" ref="R14:R15" si="5">Q14-N14</f>
        <v>0</v>
      </c>
      <c r="S14" s="95">
        <f t="shared" ref="S14:S15" si="6">K14+R14</f>
        <v>0</v>
      </c>
      <c r="T14" s="95" t="str">
        <f t="shared" ref="T14" si="7">IF($D14="X","",IF($S14=0,"",ROUND($S14,10)))</f>
        <v/>
      </c>
      <c r="U14" s="95" t="str">
        <f t="shared" ref="U14:U15" si="8">IF(T14&gt;0,T14,0)</f>
        <v/>
      </c>
      <c r="V14" s="103">
        <f t="shared" ref="V14:V15" si="9">IF(T14&lt;0,T14*(-1),0)</f>
        <v>0</v>
      </c>
      <c r="W14" s="95" t="str">
        <f t="shared" ref="W14" si="10">IF($D14="X","",IF($S14=0,"",ROUND($S14,10)))</f>
        <v/>
      </c>
      <c r="X14" s="95" t="str">
        <f t="shared" ref="X14" si="11">IF($D14="X",ROUND($S14,10),"")</f>
        <v/>
      </c>
      <c r="Y14" s="95" t="str">
        <f t="shared" ref="Y14:Y15" si="12">IF(X14&gt;0,X14,0)</f>
        <v/>
      </c>
      <c r="Z14" s="95">
        <f t="shared" ref="Z14:Z15" si="13">IF(X14&lt;0,X14*(-1),0)</f>
        <v>0</v>
      </c>
      <c r="AA14" s="95" t="str">
        <f t="shared" ref="AA14" si="14">IF($D14="X",ROUND($S14,10),"")</f>
        <v/>
      </c>
      <c r="AC14" s="50"/>
      <c r="AD14" s="50"/>
      <c r="AE14" s="51"/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52">
        <v>45201</v>
      </c>
      <c r="B15" s="53"/>
      <c r="C15" s="54"/>
      <c r="D15" s="47"/>
      <c r="E15" s="55"/>
      <c r="F15" s="56"/>
      <c r="G15" s="91">
        <f t="shared" si="0"/>
        <v>0</v>
      </c>
      <c r="H15" s="55"/>
      <c r="I15" s="56"/>
      <c r="J15" s="91">
        <f t="shared" si="1"/>
        <v>0</v>
      </c>
      <c r="K15" s="91">
        <f t="shared" si="2"/>
        <v>0</v>
      </c>
      <c r="L15" s="55"/>
      <c r="M15" s="56"/>
      <c r="N15" s="91">
        <f t="shared" si="3"/>
        <v>0</v>
      </c>
      <c r="O15" s="55"/>
      <c r="P15" s="56"/>
      <c r="Q15" s="91">
        <f t="shared" si="4"/>
        <v>0</v>
      </c>
      <c r="R15" s="91">
        <f t="shared" si="5"/>
        <v>0</v>
      </c>
      <c r="S15" s="101">
        <f t="shared" si="6"/>
        <v>0</v>
      </c>
      <c r="T15" s="91" t="str">
        <f t="shared" ref="T15" si="15">IF(B15="av",($E$7)*(-1),IF(B15="df",($E$7)*(-1),IF(D15="X","",IF(B15="sd",ROUND(S15-($E$7*(1-$AE$4)),10),IF(S15=0,"",ROUND(S15-$E$7,10))))))</f>
        <v/>
      </c>
      <c r="U15" s="91" t="str">
        <f t="shared" si="8"/>
        <v/>
      </c>
      <c r="V15" s="104">
        <f t="shared" si="9"/>
        <v>0</v>
      </c>
      <c r="W15" s="91" t="str">
        <f t="shared" ref="W15" si="16">IF(U15=V15,U15,IF(V15&gt;0,V15,U15))</f>
        <v/>
      </c>
      <c r="X15" s="101" t="str">
        <f t="shared" ref="X15" si="17">IF(D15="X",ROUND(S15-$E$7,10),"")</f>
        <v/>
      </c>
      <c r="Y15" s="91" t="str">
        <f t="shared" si="12"/>
        <v/>
      </c>
      <c r="Z15" s="104">
        <f t="shared" si="13"/>
        <v>0</v>
      </c>
      <c r="AA15" s="91" t="str">
        <f t="shared" ref="AA15" si="18">IF(Y15=Z15,Y15,IF(Z15&gt;0,Z15,Y15))</f>
        <v/>
      </c>
      <c r="AC15" s="50" t="s">
        <v>10</v>
      </c>
      <c r="AD15" s="108">
        <f>Sep!AD17</f>
        <v>0</v>
      </c>
      <c r="AE15" s="104">
        <f>IF(AD15=0,0,IF(AD15&lt;0,AD15*(-1),AD15))</f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52">
        <v>45202</v>
      </c>
      <c r="B16" s="53"/>
      <c r="C16" s="54"/>
      <c r="D16" s="47"/>
      <c r="E16" s="55"/>
      <c r="F16" s="56"/>
      <c r="G16" s="91">
        <f t="shared" ref="G16" si="19">IF(E16="",0,CONCATENATE(E16,":",F16))</f>
        <v>0</v>
      </c>
      <c r="H16" s="55"/>
      <c r="I16" s="56"/>
      <c r="J16" s="91">
        <f t="shared" ref="J16" si="20">IF(H16="",0,CONCATENATE(H16,":",I16))</f>
        <v>0</v>
      </c>
      <c r="K16" s="91">
        <f t="shared" ref="K16" si="21">J16-G16</f>
        <v>0</v>
      </c>
      <c r="L16" s="55"/>
      <c r="M16" s="56"/>
      <c r="N16" s="91">
        <f t="shared" ref="N16" si="22">IF(L16="",0,CONCATENATE(L16,":",M16))</f>
        <v>0</v>
      </c>
      <c r="O16" s="55"/>
      <c r="P16" s="56"/>
      <c r="Q16" s="91">
        <f t="shared" ref="Q16" si="23">IF(O16="",0,CONCATENATE(O16,":",P16))</f>
        <v>0</v>
      </c>
      <c r="R16" s="91">
        <f t="shared" ref="R16" si="24">Q16-N16</f>
        <v>0</v>
      </c>
      <c r="S16" s="101">
        <f t="shared" ref="S16" si="25">K16+R16</f>
        <v>0</v>
      </c>
      <c r="T16" s="91" t="str">
        <f t="shared" ref="T16" si="26">IF(B16="av",($E$7)*(-1),IF(B16="df",($E$7)*(-1),IF(D16="X","",IF(B16="sd",ROUND(S16-($E$7*(1-$AE$4)),10),IF(S16=0,"",ROUND(S16-$E$7,10))))))</f>
        <v/>
      </c>
      <c r="U16" s="91" t="str">
        <f t="shared" ref="U16" si="27">IF(T16&gt;0,T16,0)</f>
        <v/>
      </c>
      <c r="V16" s="104">
        <f t="shared" ref="V16" si="28">IF(T16&lt;0,T16*(-1),0)</f>
        <v>0</v>
      </c>
      <c r="W16" s="91" t="str">
        <f t="shared" ref="W16" si="29">IF(U16=V16,U16,IF(V16&gt;0,V16,U16))</f>
        <v/>
      </c>
      <c r="X16" s="101" t="str">
        <f t="shared" ref="X16" si="30">IF(D16="X",ROUND(S16-$E$7,10),"")</f>
        <v/>
      </c>
      <c r="Y16" s="91" t="str">
        <f t="shared" ref="Y16" si="31">IF(X16&gt;0,X16,0)</f>
        <v/>
      </c>
      <c r="Z16" s="104">
        <f t="shared" ref="Z16" si="32">IF(X16&lt;0,X16*(-1),0)</f>
        <v>0</v>
      </c>
      <c r="AA16" s="91" t="str">
        <f t="shared" ref="AA16" si="33">IF(Y16=Z16,Y16,IF(Z16&gt;0,Z16,Y16))</f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52">
        <v>45203</v>
      </c>
      <c r="B17" s="53"/>
      <c r="C17" s="54"/>
      <c r="D17" s="47"/>
      <c r="E17" s="55"/>
      <c r="F17" s="56"/>
      <c r="G17" s="91">
        <f t="shared" ref="G17" si="34">IF(E17="",0,CONCATENATE(E17,":",F17))</f>
        <v>0</v>
      </c>
      <c r="H17" s="55"/>
      <c r="I17" s="56"/>
      <c r="J17" s="91">
        <f t="shared" ref="J17" si="35">IF(H17="",0,CONCATENATE(H17,":",I17))</f>
        <v>0</v>
      </c>
      <c r="K17" s="91">
        <f t="shared" ref="K17" si="36">J17-G17</f>
        <v>0</v>
      </c>
      <c r="L17" s="55"/>
      <c r="M17" s="56"/>
      <c r="N17" s="91">
        <f t="shared" ref="N17" si="37">IF(L17="",0,CONCATENATE(L17,":",M17))</f>
        <v>0</v>
      </c>
      <c r="O17" s="55"/>
      <c r="P17" s="56"/>
      <c r="Q17" s="91">
        <f t="shared" ref="Q17" si="38">IF(O17="",0,CONCATENATE(O17,":",P17))</f>
        <v>0</v>
      </c>
      <c r="R17" s="91">
        <f t="shared" ref="R17" si="39">Q17-N17</f>
        <v>0</v>
      </c>
      <c r="S17" s="101">
        <f t="shared" ref="S17" si="40">K17+R17</f>
        <v>0</v>
      </c>
      <c r="T17" s="91" t="str">
        <f t="shared" ref="T17" si="41">IF(B17="av",($E$7)*(-1),IF(B17="df",($E$7)*(-1),IF(D17="X","",IF(B17="sd",ROUND(S17-($E$7*(1-$AE$4)),10),IF(S17=0,"",ROUND(S17-$E$7,10))))))</f>
        <v/>
      </c>
      <c r="U17" s="91" t="str">
        <f t="shared" ref="U17" si="42">IF(T17&gt;0,T17,0)</f>
        <v/>
      </c>
      <c r="V17" s="104">
        <f t="shared" ref="V17" si="43">IF(T17&lt;0,T17*(-1),0)</f>
        <v>0</v>
      </c>
      <c r="W17" s="91" t="str">
        <f t="shared" ref="W17" si="44">IF(U17=V17,U17,IF(V17&gt;0,V17,U17))</f>
        <v/>
      </c>
      <c r="X17" s="101" t="str">
        <f t="shared" ref="X17" si="45">IF(D17="X",ROUND(S17-$E$7,10),"")</f>
        <v/>
      </c>
      <c r="Y17" s="91" t="str">
        <f t="shared" ref="Y17" si="46">IF(X17&gt;0,X17,0)</f>
        <v/>
      </c>
      <c r="Z17" s="104">
        <f t="shared" ref="Z17" si="47">IF(X17&lt;0,X17*(-1),0)</f>
        <v>0</v>
      </c>
      <c r="AA17" s="91" t="str">
        <f t="shared" ref="AA17" si="48">IF(Y17=Z17,Y17,IF(Z17&gt;0,Z17,Y17))</f>
        <v/>
      </c>
      <c r="AC17" s="50" t="s">
        <v>11</v>
      </c>
      <c r="AD17" s="108">
        <f>AD15+AD16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52">
        <v>45204</v>
      </c>
      <c r="B18" s="53"/>
      <c r="C18" s="54"/>
      <c r="D18" s="47"/>
      <c r="E18" s="55"/>
      <c r="F18" s="56"/>
      <c r="G18" s="91">
        <f t="shared" ref="G18:G22" si="49">IF(E18="",0,CONCATENATE(E18,":",F18))</f>
        <v>0</v>
      </c>
      <c r="H18" s="55"/>
      <c r="I18" s="56"/>
      <c r="J18" s="91">
        <f t="shared" ref="J18:J22" si="50">IF(H18="",0,CONCATENATE(H18,":",I18))</f>
        <v>0</v>
      </c>
      <c r="K18" s="91">
        <f t="shared" ref="K18:K22" si="51">J18-G18</f>
        <v>0</v>
      </c>
      <c r="L18" s="55"/>
      <c r="M18" s="56"/>
      <c r="N18" s="91">
        <f t="shared" ref="N18:N22" si="52">IF(L18="",0,CONCATENATE(L18,":",M18))</f>
        <v>0</v>
      </c>
      <c r="O18" s="55"/>
      <c r="P18" s="56"/>
      <c r="Q18" s="91">
        <f t="shared" ref="Q18:Q22" si="53">IF(O18="",0,CONCATENATE(O18,":",P18))</f>
        <v>0</v>
      </c>
      <c r="R18" s="91">
        <f t="shared" ref="R18:R22" si="54">Q18-N18</f>
        <v>0</v>
      </c>
      <c r="S18" s="101">
        <f t="shared" ref="S18:S22" si="55">K18+R18</f>
        <v>0</v>
      </c>
      <c r="T18" s="91" t="str">
        <f t="shared" ref="T18:T19" si="56">IF(B18="av",($E$7)*(-1),IF(B18="df",($E$7)*(-1),IF(D18="X","",IF(B18="sd",ROUND(S18-($E$7*(1-$AE$4)),10),IF(S18=0,"",ROUND(S18-$E$7,10))))))</f>
        <v/>
      </c>
      <c r="U18" s="91" t="str">
        <f t="shared" ref="U18:U22" si="57">IF(T18&gt;0,T18,0)</f>
        <v/>
      </c>
      <c r="V18" s="104">
        <f t="shared" ref="V18:V22" si="58">IF(T18&lt;0,T18*(-1),0)</f>
        <v>0</v>
      </c>
      <c r="W18" s="91" t="str">
        <f t="shared" ref="W18:W19" si="59">IF(U18=V18,U18,IF(V18&gt;0,V18,U18))</f>
        <v/>
      </c>
      <c r="X18" s="101" t="str">
        <f t="shared" ref="X18:X19" si="60">IF(D18="X",ROUND(S18-$E$7,10),"")</f>
        <v/>
      </c>
      <c r="Y18" s="91" t="str">
        <f t="shared" ref="Y18:Y22" si="61">IF(X18&gt;0,X18,0)</f>
        <v/>
      </c>
      <c r="Z18" s="104">
        <f t="shared" ref="Z18:Z22" si="62">IF(X18&lt;0,X18*(-1),0)</f>
        <v>0</v>
      </c>
      <c r="AA18" s="91" t="str">
        <f t="shared" ref="AA18:AA19" si="63">IF(Y18=Z18,Y18,IF(Z18&gt;0,Z18,Y18))</f>
        <v/>
      </c>
      <c r="AC18" s="20"/>
      <c r="AD18" s="20"/>
      <c r="AE18" s="60"/>
      <c r="AF18" s="12"/>
      <c r="AG18" s="12"/>
      <c r="AH18" s="12"/>
      <c r="AI18" s="12"/>
      <c r="AJ18" s="12"/>
      <c r="AK18" s="12"/>
      <c r="AL18" s="5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13" customFormat="1" ht="14.25" customHeight="1" x14ac:dyDescent="0.5">
      <c r="A19" s="52">
        <v>45205</v>
      </c>
      <c r="B19" s="53"/>
      <c r="C19" s="54"/>
      <c r="D19" s="47"/>
      <c r="E19" s="55"/>
      <c r="F19" s="56"/>
      <c r="G19" s="91">
        <f t="shared" si="49"/>
        <v>0</v>
      </c>
      <c r="H19" s="55"/>
      <c r="I19" s="56"/>
      <c r="J19" s="91">
        <f t="shared" si="50"/>
        <v>0</v>
      </c>
      <c r="K19" s="91">
        <f t="shared" si="51"/>
        <v>0</v>
      </c>
      <c r="L19" s="55"/>
      <c r="M19" s="56"/>
      <c r="N19" s="91">
        <f t="shared" si="52"/>
        <v>0</v>
      </c>
      <c r="O19" s="55"/>
      <c r="P19" s="56"/>
      <c r="Q19" s="91">
        <f t="shared" si="53"/>
        <v>0</v>
      </c>
      <c r="R19" s="91">
        <f t="shared" si="54"/>
        <v>0</v>
      </c>
      <c r="S19" s="101">
        <f t="shared" si="55"/>
        <v>0</v>
      </c>
      <c r="T19" s="91" t="str">
        <f t="shared" si="56"/>
        <v/>
      </c>
      <c r="U19" s="91" t="str">
        <f t="shared" si="57"/>
        <v/>
      </c>
      <c r="V19" s="104">
        <f t="shared" si="58"/>
        <v>0</v>
      </c>
      <c r="W19" s="91" t="str">
        <f t="shared" si="59"/>
        <v/>
      </c>
      <c r="X19" s="101" t="str">
        <f t="shared" si="60"/>
        <v/>
      </c>
      <c r="Y19" s="91" t="str">
        <f t="shared" si="61"/>
        <v/>
      </c>
      <c r="Z19" s="104">
        <f t="shared" si="62"/>
        <v>0</v>
      </c>
      <c r="AA19" s="91" t="str">
        <f t="shared" si="63"/>
        <v/>
      </c>
      <c r="AC19" s="109" t="s">
        <v>50</v>
      </c>
      <c r="AD19" s="109"/>
      <c r="AE19" s="110"/>
      <c r="AF19" s="12"/>
      <c r="AG19" s="12"/>
      <c r="AH19" s="12"/>
      <c r="AI19" s="12"/>
      <c r="AJ19" s="12"/>
      <c r="AK19" s="12"/>
      <c r="AL19" s="5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13" customFormat="1" ht="14.25" customHeight="1" x14ac:dyDescent="0.5">
      <c r="A20" s="45">
        <v>45206</v>
      </c>
      <c r="B20" s="46"/>
      <c r="C20" s="47"/>
      <c r="D20" s="47"/>
      <c r="E20" s="48"/>
      <c r="F20" s="49"/>
      <c r="G20" s="91">
        <f t="shared" si="49"/>
        <v>0</v>
      </c>
      <c r="H20" s="48"/>
      <c r="I20" s="49"/>
      <c r="J20" s="91">
        <f t="shared" si="50"/>
        <v>0</v>
      </c>
      <c r="K20" s="95">
        <f t="shared" si="51"/>
        <v>0</v>
      </c>
      <c r="L20" s="48"/>
      <c r="M20" s="49"/>
      <c r="N20" s="91">
        <f t="shared" si="52"/>
        <v>0</v>
      </c>
      <c r="O20" s="48"/>
      <c r="P20" s="49"/>
      <c r="Q20" s="91">
        <f t="shared" si="53"/>
        <v>0</v>
      </c>
      <c r="R20" s="95">
        <f t="shared" si="54"/>
        <v>0</v>
      </c>
      <c r="S20" s="95">
        <f t="shared" si="55"/>
        <v>0</v>
      </c>
      <c r="T20" s="95" t="str">
        <f t="shared" ref="T20:T21" si="64">IF($D20="X","",IF($S20=0,"",ROUND($S20,10)))</f>
        <v/>
      </c>
      <c r="U20" s="95" t="str">
        <f t="shared" si="57"/>
        <v/>
      </c>
      <c r="V20" s="103">
        <f t="shared" si="58"/>
        <v>0</v>
      </c>
      <c r="W20" s="95" t="str">
        <f t="shared" ref="W20:W21" si="65">IF($D20="X","",IF($S20=0,"",ROUND($S20,10)))</f>
        <v/>
      </c>
      <c r="X20" s="95" t="str">
        <f t="shared" ref="X20:X21" si="66">IF($D20="X",ROUND($S20,10),"")</f>
        <v/>
      </c>
      <c r="Y20" s="95" t="str">
        <f t="shared" si="61"/>
        <v/>
      </c>
      <c r="Z20" s="95">
        <f t="shared" si="62"/>
        <v>0</v>
      </c>
      <c r="AA20" s="95" t="str">
        <f t="shared" ref="AA20:AA21" si="67">IF($D20="X",ROUND($S20,10),"")</f>
        <v/>
      </c>
      <c r="AC20" s="109" t="s">
        <v>49</v>
      </c>
      <c r="AD20" s="109"/>
      <c r="AE20" s="110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45">
        <v>45207</v>
      </c>
      <c r="B21" s="46"/>
      <c r="C21" s="47"/>
      <c r="D21" s="47"/>
      <c r="E21" s="48"/>
      <c r="F21" s="49"/>
      <c r="G21" s="91">
        <f t="shared" si="49"/>
        <v>0</v>
      </c>
      <c r="H21" s="48"/>
      <c r="I21" s="49"/>
      <c r="J21" s="91">
        <f t="shared" si="50"/>
        <v>0</v>
      </c>
      <c r="K21" s="95">
        <f t="shared" si="51"/>
        <v>0</v>
      </c>
      <c r="L21" s="48"/>
      <c r="M21" s="49"/>
      <c r="N21" s="91">
        <f t="shared" si="52"/>
        <v>0</v>
      </c>
      <c r="O21" s="48"/>
      <c r="P21" s="49"/>
      <c r="Q21" s="91">
        <f t="shared" si="53"/>
        <v>0</v>
      </c>
      <c r="R21" s="95">
        <f t="shared" si="54"/>
        <v>0</v>
      </c>
      <c r="S21" s="95">
        <f t="shared" si="55"/>
        <v>0</v>
      </c>
      <c r="T21" s="95" t="str">
        <f t="shared" si="64"/>
        <v/>
      </c>
      <c r="U21" s="95" t="str">
        <f t="shared" si="57"/>
        <v/>
      </c>
      <c r="V21" s="103">
        <f t="shared" si="58"/>
        <v>0</v>
      </c>
      <c r="W21" s="95" t="str">
        <f t="shared" si="65"/>
        <v/>
      </c>
      <c r="X21" s="95" t="str">
        <f t="shared" si="66"/>
        <v/>
      </c>
      <c r="Y21" s="95" t="str">
        <f t="shared" si="61"/>
        <v/>
      </c>
      <c r="Z21" s="95">
        <f t="shared" si="62"/>
        <v>0</v>
      </c>
      <c r="AA21" s="95" t="str">
        <f t="shared" si="67"/>
        <v/>
      </c>
      <c r="AC21" s="13"/>
      <c r="AD21" s="13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52">
        <v>45208</v>
      </c>
      <c r="B22" s="53"/>
      <c r="C22" s="54"/>
      <c r="D22" s="47"/>
      <c r="E22" s="55"/>
      <c r="F22" s="56"/>
      <c r="G22" s="91">
        <f t="shared" si="49"/>
        <v>0</v>
      </c>
      <c r="H22" s="55"/>
      <c r="I22" s="56"/>
      <c r="J22" s="91">
        <f t="shared" si="50"/>
        <v>0</v>
      </c>
      <c r="K22" s="91">
        <f t="shared" si="51"/>
        <v>0</v>
      </c>
      <c r="L22" s="55"/>
      <c r="M22" s="56"/>
      <c r="N22" s="91">
        <f t="shared" si="52"/>
        <v>0</v>
      </c>
      <c r="O22" s="55"/>
      <c r="P22" s="56"/>
      <c r="Q22" s="91">
        <f t="shared" si="53"/>
        <v>0</v>
      </c>
      <c r="R22" s="91">
        <f t="shared" si="54"/>
        <v>0</v>
      </c>
      <c r="S22" s="101">
        <f t="shared" si="55"/>
        <v>0</v>
      </c>
      <c r="T22" s="91" t="str">
        <f t="shared" ref="T22" si="68">IF(B22="av",($E$7)*(-1),IF(B22="df",($E$7)*(-1),IF(D22="X","",IF(B22="sd",ROUND(S22-($E$7*(1-$AE$4)),10),IF(S22=0,"",ROUND(S22-$E$7,10))))))</f>
        <v/>
      </c>
      <c r="U22" s="91" t="str">
        <f t="shared" si="57"/>
        <v/>
      </c>
      <c r="V22" s="104">
        <f t="shared" si="58"/>
        <v>0</v>
      </c>
      <c r="W22" s="91" t="str">
        <f t="shared" ref="W22" si="69">IF(U22=V22,U22,IF(V22&gt;0,V22,U22))</f>
        <v/>
      </c>
      <c r="X22" s="101" t="str">
        <f t="shared" ref="X22" si="70">IF(D22="X",ROUND(S22-$E$7,10),"")</f>
        <v/>
      </c>
      <c r="Y22" s="91" t="str">
        <f t="shared" si="61"/>
        <v/>
      </c>
      <c r="Z22" s="104">
        <f t="shared" si="62"/>
        <v>0</v>
      </c>
      <c r="AA22" s="91" t="str">
        <f t="shared" ref="AA22" si="71">IF(Y22=Z22,Y22,IF(Z22&gt;0,Z22,Y22))</f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52">
        <v>45209</v>
      </c>
      <c r="B23" s="53"/>
      <c r="C23" s="54"/>
      <c r="D23" s="47"/>
      <c r="E23" s="55"/>
      <c r="F23" s="56"/>
      <c r="G23" s="91">
        <f t="shared" ref="G23" si="72">IF(E23="",0,CONCATENATE(E23,":",F23))</f>
        <v>0</v>
      </c>
      <c r="H23" s="55"/>
      <c r="I23" s="56"/>
      <c r="J23" s="91">
        <f t="shared" ref="J23" si="73">IF(H23="",0,CONCATENATE(H23,":",I23))</f>
        <v>0</v>
      </c>
      <c r="K23" s="91">
        <f t="shared" ref="K23" si="74">J23-G23</f>
        <v>0</v>
      </c>
      <c r="L23" s="55"/>
      <c r="M23" s="56"/>
      <c r="N23" s="91">
        <f t="shared" ref="N23" si="75">IF(L23="",0,CONCATENATE(L23,":",M23))</f>
        <v>0</v>
      </c>
      <c r="O23" s="55"/>
      <c r="P23" s="56"/>
      <c r="Q23" s="91">
        <f t="shared" ref="Q23" si="76">IF(O23="",0,CONCATENATE(O23,":",P23))</f>
        <v>0</v>
      </c>
      <c r="R23" s="91">
        <f t="shared" ref="R23" si="77">Q23-N23</f>
        <v>0</v>
      </c>
      <c r="S23" s="101">
        <f t="shared" ref="S23" si="78">K23+R23</f>
        <v>0</v>
      </c>
      <c r="T23" s="91" t="str">
        <f t="shared" ref="T23" si="79">IF(B23="av",($E$7)*(-1),IF(B23="df",($E$7)*(-1),IF(D23="X","",IF(B23="sd",ROUND(S23-($E$7*(1-$AE$4)),10),IF(S23=0,"",ROUND(S23-$E$7,10))))))</f>
        <v/>
      </c>
      <c r="U23" s="91" t="str">
        <f t="shared" ref="U23" si="80">IF(T23&gt;0,T23,0)</f>
        <v/>
      </c>
      <c r="V23" s="104">
        <f t="shared" ref="V23" si="81">IF(T23&lt;0,T23*(-1),0)</f>
        <v>0</v>
      </c>
      <c r="W23" s="91" t="str">
        <f t="shared" ref="W23" si="82">IF(U23=V23,U23,IF(V23&gt;0,V23,U23))</f>
        <v/>
      </c>
      <c r="X23" s="101" t="str">
        <f t="shared" ref="X23" si="83">IF(D23="X",ROUND(S23-$E$7,10),"")</f>
        <v/>
      </c>
      <c r="Y23" s="91" t="str">
        <f t="shared" ref="Y23" si="84">IF(X23&gt;0,X23,0)</f>
        <v/>
      </c>
      <c r="Z23" s="104">
        <f t="shared" ref="Z23" si="85">IF(X23&lt;0,X23*(-1),0)</f>
        <v>0</v>
      </c>
      <c r="AA23" s="91" t="str">
        <f t="shared" ref="AA23" si="86">IF(Y23=Z23,Y23,IF(Z23&gt;0,Z23,Y23))</f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52">
        <v>45210</v>
      </c>
      <c r="B24" s="53"/>
      <c r="C24" s="54"/>
      <c r="D24" s="47"/>
      <c r="E24" s="55"/>
      <c r="F24" s="56"/>
      <c r="G24" s="91">
        <f t="shared" ref="G24" si="87">IF(E24="",0,CONCATENATE(E24,":",F24))</f>
        <v>0</v>
      </c>
      <c r="H24" s="55"/>
      <c r="I24" s="56"/>
      <c r="J24" s="91">
        <f t="shared" ref="J24" si="88">IF(H24="",0,CONCATENATE(H24,":",I24))</f>
        <v>0</v>
      </c>
      <c r="K24" s="91">
        <f t="shared" ref="K24" si="89">J24-G24</f>
        <v>0</v>
      </c>
      <c r="L24" s="55"/>
      <c r="M24" s="56"/>
      <c r="N24" s="91">
        <f t="shared" ref="N24" si="90">IF(L24="",0,CONCATENATE(L24,":",M24))</f>
        <v>0</v>
      </c>
      <c r="O24" s="55"/>
      <c r="P24" s="56"/>
      <c r="Q24" s="91">
        <f t="shared" ref="Q24" si="91">IF(O24="",0,CONCATENATE(O24,":",P24))</f>
        <v>0</v>
      </c>
      <c r="R24" s="91">
        <f t="shared" ref="R24" si="92">Q24-N24</f>
        <v>0</v>
      </c>
      <c r="S24" s="101">
        <f t="shared" ref="S24" si="93">K24+R24</f>
        <v>0</v>
      </c>
      <c r="T24" s="91" t="str">
        <f t="shared" ref="T24" si="94">IF(B24="av",($E$7)*(-1),IF(B24="df",($E$7)*(-1),IF(D24="X","",IF(B24="sd",ROUND(S24-($E$7*(1-$AE$4)),10),IF(S24=0,"",ROUND(S24-$E$7,10))))))</f>
        <v/>
      </c>
      <c r="U24" s="91" t="str">
        <f t="shared" ref="U24" si="95">IF(T24&gt;0,T24,0)</f>
        <v/>
      </c>
      <c r="V24" s="104">
        <f t="shared" ref="V24" si="96">IF(T24&lt;0,T24*(-1),0)</f>
        <v>0</v>
      </c>
      <c r="W24" s="91" t="str">
        <f t="shared" ref="W24" si="97">IF(U24=V24,U24,IF(V24&gt;0,V24,U24))</f>
        <v/>
      </c>
      <c r="X24" s="101" t="str">
        <f t="shared" ref="X24" si="98">IF(D24="X",ROUND(S24-$E$7,10),"")</f>
        <v/>
      </c>
      <c r="Y24" s="91" t="str">
        <f t="shared" ref="Y24" si="99">IF(X24&gt;0,X24,0)</f>
        <v/>
      </c>
      <c r="Z24" s="104">
        <f t="shared" ref="Z24" si="100">IF(X24&lt;0,X24*(-1),0)</f>
        <v>0</v>
      </c>
      <c r="AA24" s="91" t="str">
        <f t="shared" ref="AA24" si="101">IF(Y24=Z24,Y24,IF(Z24&gt;0,Z24,Y24))</f>
        <v/>
      </c>
      <c r="AC24" s="65" t="s">
        <v>30</v>
      </c>
      <c r="AD24" s="65"/>
      <c r="AE24" s="51">
        <f>COUNTIF(B$14:B$44,"1/2av")</f>
        <v>0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52">
        <v>45211</v>
      </c>
      <c r="B25" s="53"/>
      <c r="C25" s="54"/>
      <c r="D25" s="47"/>
      <c r="E25" s="55"/>
      <c r="F25" s="56"/>
      <c r="G25" s="91">
        <f t="shared" ref="G25:G31" si="102">IF(E25="",0,CONCATENATE(E25,":",F25))</f>
        <v>0</v>
      </c>
      <c r="H25" s="55"/>
      <c r="I25" s="56"/>
      <c r="J25" s="91">
        <f t="shared" ref="J25:J31" si="103">IF(H25="",0,CONCATENATE(H25,":",I25))</f>
        <v>0</v>
      </c>
      <c r="K25" s="91">
        <f t="shared" ref="K25:K31" si="104">J25-G25</f>
        <v>0</v>
      </c>
      <c r="L25" s="55"/>
      <c r="M25" s="56"/>
      <c r="N25" s="91">
        <f t="shared" ref="N25:N31" si="105">IF(L25="",0,CONCATENATE(L25,":",M25))</f>
        <v>0</v>
      </c>
      <c r="O25" s="55"/>
      <c r="P25" s="56"/>
      <c r="Q25" s="91">
        <f t="shared" ref="Q25:Q31" si="106">IF(O25="",0,CONCATENATE(O25,":",P25))</f>
        <v>0</v>
      </c>
      <c r="R25" s="91">
        <f t="shared" ref="R25:R31" si="107">Q25-N25</f>
        <v>0</v>
      </c>
      <c r="S25" s="101">
        <f t="shared" ref="S25:S31" si="108">K25+R25</f>
        <v>0</v>
      </c>
      <c r="T25" s="91" t="str">
        <f t="shared" ref="T25:T26" si="109">IF(B25="av",($E$7)*(-1),IF(B25="df",($E$7)*(-1),IF(D25="X","",IF(B25="sd",ROUND(S25-($E$7*(1-$AE$4)),10),IF(S25=0,"",ROUND(S25-$E$7,10))))))</f>
        <v/>
      </c>
      <c r="U25" s="91" t="str">
        <f t="shared" ref="U25:U31" si="110">IF(T25&gt;0,T25,0)</f>
        <v/>
      </c>
      <c r="V25" s="104">
        <f t="shared" ref="V25:V31" si="111">IF(T25&lt;0,T25*(-1),0)</f>
        <v>0</v>
      </c>
      <c r="W25" s="91" t="str">
        <f t="shared" ref="W25:W26" si="112">IF(U25=V25,U25,IF(V25&gt;0,V25,U25))</f>
        <v/>
      </c>
      <c r="X25" s="101" t="str">
        <f t="shared" ref="X25:X26" si="113">IF(D25="X",ROUND(S25-$E$7,10),"")</f>
        <v/>
      </c>
      <c r="Y25" s="91" t="str">
        <f t="shared" ref="Y25:Y31" si="114">IF(X25&gt;0,X25,0)</f>
        <v/>
      </c>
      <c r="Z25" s="104">
        <f t="shared" ref="Z25:Z31" si="115">IF(X25&lt;0,X25*(-1),0)</f>
        <v>0</v>
      </c>
      <c r="AA25" s="91" t="str">
        <f t="shared" ref="AA25:AA26" si="116">IF(Y25=Z25,Y25,IF(Z25&gt;0,Z25,Y25))</f>
        <v/>
      </c>
      <c r="AC25" s="66" t="s">
        <v>22</v>
      </c>
      <c r="AD25" s="66"/>
      <c r="AE25" s="51">
        <f>AE23+(AE24*0.5)+Sep!AE25</f>
        <v>0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52">
        <v>45212</v>
      </c>
      <c r="B26" s="53"/>
      <c r="C26" s="54"/>
      <c r="D26" s="47"/>
      <c r="E26" s="55"/>
      <c r="F26" s="56"/>
      <c r="G26" s="91">
        <f t="shared" si="102"/>
        <v>0</v>
      </c>
      <c r="H26" s="55"/>
      <c r="I26" s="56"/>
      <c r="J26" s="91">
        <f t="shared" si="103"/>
        <v>0</v>
      </c>
      <c r="K26" s="91">
        <f t="shared" si="104"/>
        <v>0</v>
      </c>
      <c r="L26" s="55"/>
      <c r="M26" s="56"/>
      <c r="N26" s="91">
        <f t="shared" si="105"/>
        <v>0</v>
      </c>
      <c r="O26" s="55"/>
      <c r="P26" s="56"/>
      <c r="Q26" s="91">
        <f t="shared" si="106"/>
        <v>0</v>
      </c>
      <c r="R26" s="91">
        <f t="shared" si="107"/>
        <v>0</v>
      </c>
      <c r="S26" s="101">
        <f t="shared" si="108"/>
        <v>0</v>
      </c>
      <c r="T26" s="91" t="str">
        <f t="shared" si="109"/>
        <v/>
      </c>
      <c r="U26" s="91" t="str">
        <f t="shared" si="110"/>
        <v/>
      </c>
      <c r="V26" s="104">
        <f t="shared" si="111"/>
        <v>0</v>
      </c>
      <c r="W26" s="91" t="str">
        <f t="shared" si="112"/>
        <v/>
      </c>
      <c r="X26" s="101" t="str">
        <f t="shared" si="113"/>
        <v/>
      </c>
      <c r="Y26" s="91" t="str">
        <f t="shared" si="114"/>
        <v/>
      </c>
      <c r="Z26" s="104">
        <f t="shared" si="115"/>
        <v>0</v>
      </c>
      <c r="AA26" s="91" t="str">
        <f t="shared" si="116"/>
        <v/>
      </c>
      <c r="AE26" s="29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45">
        <v>45213</v>
      </c>
      <c r="B27" s="46"/>
      <c r="C27" s="47"/>
      <c r="D27" s="47"/>
      <c r="E27" s="48"/>
      <c r="F27" s="49"/>
      <c r="G27" s="91">
        <f t="shared" si="102"/>
        <v>0</v>
      </c>
      <c r="H27" s="48"/>
      <c r="I27" s="49"/>
      <c r="J27" s="91">
        <f t="shared" si="103"/>
        <v>0</v>
      </c>
      <c r="K27" s="95">
        <f t="shared" si="104"/>
        <v>0</v>
      </c>
      <c r="L27" s="48"/>
      <c r="M27" s="49"/>
      <c r="N27" s="91">
        <f t="shared" si="105"/>
        <v>0</v>
      </c>
      <c r="O27" s="48"/>
      <c r="P27" s="49"/>
      <c r="Q27" s="91">
        <f t="shared" si="106"/>
        <v>0</v>
      </c>
      <c r="R27" s="95">
        <f t="shared" si="107"/>
        <v>0</v>
      </c>
      <c r="S27" s="95">
        <f t="shared" si="108"/>
        <v>0</v>
      </c>
      <c r="T27" s="95" t="str">
        <f t="shared" ref="T27:T28" si="117">IF($D27="X","",IF($S27=0,"",ROUND($S27,10)))</f>
        <v/>
      </c>
      <c r="U27" s="95" t="str">
        <f t="shared" si="110"/>
        <v/>
      </c>
      <c r="V27" s="103">
        <f t="shared" si="111"/>
        <v>0</v>
      </c>
      <c r="W27" s="95" t="str">
        <f t="shared" ref="W27:W28" si="118">IF($D27="X","",IF($S27=0,"",ROUND($S27,10)))</f>
        <v/>
      </c>
      <c r="X27" s="95" t="str">
        <f t="shared" ref="X27:X28" si="119">IF($D27="X",ROUND($S27,10),"")</f>
        <v/>
      </c>
      <c r="Y27" s="95" t="str">
        <f t="shared" si="114"/>
        <v/>
      </c>
      <c r="Z27" s="95">
        <f t="shared" si="115"/>
        <v>0</v>
      </c>
      <c r="AA27" s="95" t="str">
        <f t="shared" ref="AA27:AA28" si="120">IF($D27="X",ROUND($S27,10),"")</f>
        <v/>
      </c>
      <c r="AC27" s="43" t="s">
        <v>21</v>
      </c>
      <c r="AD27" s="43"/>
      <c r="AE27" s="4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13" customFormat="1" ht="14.25" customHeight="1" x14ac:dyDescent="0.5">
      <c r="A28" s="45">
        <v>45214</v>
      </c>
      <c r="B28" s="46"/>
      <c r="C28" s="47"/>
      <c r="D28" s="47"/>
      <c r="E28" s="48"/>
      <c r="F28" s="49"/>
      <c r="G28" s="91">
        <f t="shared" si="102"/>
        <v>0</v>
      </c>
      <c r="H28" s="48"/>
      <c r="I28" s="49"/>
      <c r="J28" s="91">
        <f t="shared" si="103"/>
        <v>0</v>
      </c>
      <c r="K28" s="95">
        <f t="shared" si="104"/>
        <v>0</v>
      </c>
      <c r="L28" s="48"/>
      <c r="M28" s="49"/>
      <c r="N28" s="91">
        <f t="shared" si="105"/>
        <v>0</v>
      </c>
      <c r="O28" s="48"/>
      <c r="P28" s="49"/>
      <c r="Q28" s="91">
        <f t="shared" si="106"/>
        <v>0</v>
      </c>
      <c r="R28" s="95">
        <f t="shared" si="107"/>
        <v>0</v>
      </c>
      <c r="S28" s="95">
        <f t="shared" si="108"/>
        <v>0</v>
      </c>
      <c r="T28" s="95" t="str">
        <f t="shared" si="117"/>
        <v/>
      </c>
      <c r="U28" s="95" t="str">
        <f t="shared" si="110"/>
        <v/>
      </c>
      <c r="V28" s="103">
        <f t="shared" si="111"/>
        <v>0</v>
      </c>
      <c r="W28" s="95" t="str">
        <f t="shared" si="118"/>
        <v/>
      </c>
      <c r="X28" s="95" t="str">
        <f t="shared" si="119"/>
        <v/>
      </c>
      <c r="Y28" s="95" t="str">
        <f t="shared" si="114"/>
        <v/>
      </c>
      <c r="Z28" s="95">
        <f t="shared" si="115"/>
        <v>0</v>
      </c>
      <c r="AA28" s="95" t="str">
        <f t="shared" si="120"/>
        <v/>
      </c>
      <c r="AC28" s="50" t="s">
        <v>23</v>
      </c>
      <c r="AD28" s="108">
        <f>Y$45-Z$45</f>
        <v>0</v>
      </c>
      <c r="AE28" s="104">
        <f>IF(AD28=0,0,IF(AD28&lt;0,AD28*(-1),AD28))</f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13" customFormat="1" ht="14.25" customHeight="1" x14ac:dyDescent="0.5">
      <c r="A29" s="52">
        <v>45215</v>
      </c>
      <c r="B29" s="53"/>
      <c r="C29" s="54"/>
      <c r="D29" s="47"/>
      <c r="E29" s="55"/>
      <c r="F29" s="56"/>
      <c r="G29" s="91">
        <f t="shared" si="102"/>
        <v>0</v>
      </c>
      <c r="H29" s="55"/>
      <c r="I29" s="56"/>
      <c r="J29" s="91">
        <f t="shared" si="103"/>
        <v>0</v>
      </c>
      <c r="K29" s="91">
        <f t="shared" si="104"/>
        <v>0</v>
      </c>
      <c r="L29" s="55"/>
      <c r="M29" s="56"/>
      <c r="N29" s="91">
        <f t="shared" si="105"/>
        <v>0</v>
      </c>
      <c r="O29" s="55"/>
      <c r="P29" s="56"/>
      <c r="Q29" s="91">
        <f t="shared" si="106"/>
        <v>0</v>
      </c>
      <c r="R29" s="91">
        <f t="shared" si="107"/>
        <v>0</v>
      </c>
      <c r="S29" s="101">
        <f t="shared" si="108"/>
        <v>0</v>
      </c>
      <c r="T29" s="91" t="str">
        <f t="shared" ref="T29:T33" si="121">IF(B29="av",($E$7)*(-1),IF(B29="df",($E$7)*(-1),IF(D29="X","",IF(B29="sd",ROUND(S29-($E$7*(1-$AE$4)),10),IF(S29=0,"",ROUND(S29-$E$7,10))))))</f>
        <v/>
      </c>
      <c r="U29" s="91" t="str">
        <f t="shared" si="110"/>
        <v/>
      </c>
      <c r="V29" s="104">
        <f t="shared" si="111"/>
        <v>0</v>
      </c>
      <c r="W29" s="91" t="str">
        <f t="shared" ref="W29:W33" si="122">IF(U29=V29,U29,IF(V29&gt;0,V29,U29))</f>
        <v/>
      </c>
      <c r="X29" s="101" t="str">
        <f t="shared" ref="X29:X33" si="123">IF(D29="X",ROUND(S29-$E$7,10),"")</f>
        <v/>
      </c>
      <c r="Y29" s="91" t="str">
        <f t="shared" si="114"/>
        <v/>
      </c>
      <c r="Z29" s="104">
        <f t="shared" si="115"/>
        <v>0</v>
      </c>
      <c r="AA29" s="91" t="str">
        <f t="shared" ref="AA29:AA33" si="124">IF(Y29=Z29,Y29,IF(Z29&gt;0,Z29,Y29))</f>
        <v/>
      </c>
      <c r="AC29" s="50" t="s">
        <v>12</v>
      </c>
      <c r="AD29" s="108">
        <f>AD28+Sep!AD29</f>
        <v>0</v>
      </c>
      <c r="AE29" s="104">
        <f>IF(AD29=0,0,IF(AD29&lt;0,AD29*(-1),AD29))</f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52">
        <v>45216</v>
      </c>
      <c r="B30" s="53"/>
      <c r="C30" s="54"/>
      <c r="D30" s="47"/>
      <c r="E30" s="55"/>
      <c r="F30" s="56"/>
      <c r="G30" s="91">
        <f t="shared" si="102"/>
        <v>0</v>
      </c>
      <c r="H30" s="55"/>
      <c r="I30" s="56"/>
      <c r="J30" s="91">
        <f t="shared" si="103"/>
        <v>0</v>
      </c>
      <c r="K30" s="91">
        <f t="shared" si="104"/>
        <v>0</v>
      </c>
      <c r="L30" s="55"/>
      <c r="M30" s="56"/>
      <c r="N30" s="91">
        <f t="shared" si="105"/>
        <v>0</v>
      </c>
      <c r="O30" s="55"/>
      <c r="P30" s="56"/>
      <c r="Q30" s="91">
        <f t="shared" si="106"/>
        <v>0</v>
      </c>
      <c r="R30" s="91">
        <f t="shared" si="107"/>
        <v>0</v>
      </c>
      <c r="S30" s="101">
        <f t="shared" si="108"/>
        <v>0</v>
      </c>
      <c r="T30" s="91" t="str">
        <f t="shared" si="121"/>
        <v/>
      </c>
      <c r="U30" s="91" t="str">
        <f t="shared" si="110"/>
        <v/>
      </c>
      <c r="V30" s="104">
        <f t="shared" si="111"/>
        <v>0</v>
      </c>
      <c r="W30" s="91" t="str">
        <f t="shared" si="122"/>
        <v/>
      </c>
      <c r="X30" s="101" t="str">
        <f t="shared" si="123"/>
        <v/>
      </c>
      <c r="Y30" s="91" t="str">
        <f t="shared" si="114"/>
        <v/>
      </c>
      <c r="Z30" s="104">
        <f t="shared" si="115"/>
        <v>0</v>
      </c>
      <c r="AA30" s="91" t="str">
        <f t="shared" si="124"/>
        <v/>
      </c>
      <c r="AC30" s="67" t="s">
        <v>31</v>
      </c>
      <c r="AD30" s="67"/>
      <c r="AE30" s="51">
        <f>COUNTIF(B$14:B$44,"ao")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52">
        <v>45217</v>
      </c>
      <c r="B31" s="53"/>
      <c r="C31" s="54"/>
      <c r="D31" s="47"/>
      <c r="E31" s="55"/>
      <c r="F31" s="56"/>
      <c r="G31" s="91">
        <f t="shared" si="102"/>
        <v>0</v>
      </c>
      <c r="H31" s="55"/>
      <c r="I31" s="56"/>
      <c r="J31" s="91">
        <f t="shared" si="103"/>
        <v>0</v>
      </c>
      <c r="K31" s="91">
        <f t="shared" si="104"/>
        <v>0</v>
      </c>
      <c r="L31" s="55"/>
      <c r="M31" s="56"/>
      <c r="N31" s="91">
        <f t="shared" si="105"/>
        <v>0</v>
      </c>
      <c r="O31" s="55"/>
      <c r="P31" s="56"/>
      <c r="Q31" s="91">
        <f t="shared" si="106"/>
        <v>0</v>
      </c>
      <c r="R31" s="91">
        <f t="shared" si="107"/>
        <v>0</v>
      </c>
      <c r="S31" s="101">
        <f t="shared" si="108"/>
        <v>0</v>
      </c>
      <c r="T31" s="91" t="str">
        <f t="shared" si="121"/>
        <v/>
      </c>
      <c r="U31" s="91" t="str">
        <f t="shared" si="110"/>
        <v/>
      </c>
      <c r="V31" s="104">
        <f t="shared" si="111"/>
        <v>0</v>
      </c>
      <c r="W31" s="91" t="str">
        <f t="shared" si="122"/>
        <v/>
      </c>
      <c r="X31" s="101" t="str">
        <f t="shared" si="123"/>
        <v/>
      </c>
      <c r="Y31" s="91" t="str">
        <f t="shared" si="114"/>
        <v/>
      </c>
      <c r="Z31" s="104">
        <f t="shared" si="115"/>
        <v>0</v>
      </c>
      <c r="AA31" s="91" t="str">
        <f t="shared" si="124"/>
        <v/>
      </c>
      <c r="AE31" s="29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52">
        <v>45218</v>
      </c>
      <c r="B32" s="53"/>
      <c r="C32" s="54"/>
      <c r="D32" s="47"/>
      <c r="E32" s="55"/>
      <c r="F32" s="56"/>
      <c r="G32" s="91">
        <f t="shared" ref="G32:G40" si="125">IF(E32="",0,CONCATENATE(E32,":",F32))</f>
        <v>0</v>
      </c>
      <c r="H32" s="55"/>
      <c r="I32" s="56"/>
      <c r="J32" s="91">
        <f t="shared" ref="J32:J40" si="126">IF(H32="",0,CONCATENATE(H32,":",I32))</f>
        <v>0</v>
      </c>
      <c r="K32" s="91">
        <f t="shared" ref="K32:K40" si="127">J32-G32</f>
        <v>0</v>
      </c>
      <c r="L32" s="55"/>
      <c r="M32" s="56"/>
      <c r="N32" s="91">
        <f t="shared" ref="N32:N40" si="128">IF(L32="",0,CONCATENATE(L32,":",M32))</f>
        <v>0</v>
      </c>
      <c r="O32" s="55"/>
      <c r="P32" s="56"/>
      <c r="Q32" s="91">
        <f t="shared" ref="Q32:Q40" si="129">IF(O32="",0,CONCATENATE(O32,":",P32))</f>
        <v>0</v>
      </c>
      <c r="R32" s="91">
        <f t="shared" ref="R32:R40" si="130">Q32-N32</f>
        <v>0</v>
      </c>
      <c r="S32" s="101">
        <f t="shared" ref="S32:S40" si="131">K32+R32</f>
        <v>0</v>
      </c>
      <c r="T32" s="91" t="str">
        <f t="shared" si="121"/>
        <v/>
      </c>
      <c r="U32" s="91" t="str">
        <f t="shared" ref="U32:U40" si="132">IF(T32&gt;0,T32,0)</f>
        <v/>
      </c>
      <c r="V32" s="104">
        <f t="shared" ref="V32:V40" si="133">IF(T32&lt;0,T32*(-1),0)</f>
        <v>0</v>
      </c>
      <c r="W32" s="91" t="str">
        <f t="shared" si="122"/>
        <v/>
      </c>
      <c r="X32" s="101" t="str">
        <f t="shared" si="123"/>
        <v/>
      </c>
      <c r="Y32" s="91" t="str">
        <f t="shared" ref="Y32:Y40" si="134">IF(X32&gt;0,X32,0)</f>
        <v/>
      </c>
      <c r="Z32" s="104">
        <f t="shared" ref="Z32:Z40" si="135">IF(X32&lt;0,X32*(-1),0)</f>
        <v>0</v>
      </c>
      <c r="AA32" s="91" t="str">
        <f t="shared" si="124"/>
        <v/>
      </c>
      <c r="AC32" s="43" t="s">
        <v>15</v>
      </c>
      <c r="AD32" s="43"/>
      <c r="AE32" s="6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52">
        <v>45219</v>
      </c>
      <c r="B33" s="53"/>
      <c r="C33" s="54"/>
      <c r="D33" s="47"/>
      <c r="E33" s="55"/>
      <c r="F33" s="56"/>
      <c r="G33" s="91">
        <f t="shared" si="125"/>
        <v>0</v>
      </c>
      <c r="H33" s="55"/>
      <c r="I33" s="56"/>
      <c r="J33" s="91">
        <f t="shared" si="126"/>
        <v>0</v>
      </c>
      <c r="K33" s="91">
        <f t="shared" si="127"/>
        <v>0</v>
      </c>
      <c r="L33" s="55"/>
      <c r="M33" s="56"/>
      <c r="N33" s="91">
        <f t="shared" si="128"/>
        <v>0</v>
      </c>
      <c r="O33" s="55"/>
      <c r="P33" s="56"/>
      <c r="Q33" s="91">
        <f t="shared" si="129"/>
        <v>0</v>
      </c>
      <c r="R33" s="91">
        <f t="shared" si="130"/>
        <v>0</v>
      </c>
      <c r="S33" s="101">
        <f t="shared" si="131"/>
        <v>0</v>
      </c>
      <c r="T33" s="91" t="str">
        <f t="shared" si="121"/>
        <v/>
      </c>
      <c r="U33" s="91" t="str">
        <f t="shared" si="132"/>
        <v/>
      </c>
      <c r="V33" s="104">
        <f t="shared" si="133"/>
        <v>0</v>
      </c>
      <c r="W33" s="91" t="str">
        <f t="shared" si="122"/>
        <v/>
      </c>
      <c r="X33" s="101" t="str">
        <f t="shared" si="123"/>
        <v/>
      </c>
      <c r="Y33" s="91" t="str">
        <f t="shared" si="134"/>
        <v/>
      </c>
      <c r="Z33" s="104">
        <f t="shared" si="135"/>
        <v>0</v>
      </c>
      <c r="AA33" s="91" t="str">
        <f t="shared" si="124"/>
        <v/>
      </c>
      <c r="AC33" s="67" t="s">
        <v>32</v>
      </c>
      <c r="AD33" s="67"/>
      <c r="AE33" s="68">
        <f>IF($AE$5-(COUNTIF(B$14:B$44,"f")+($AE$5-Sep!AE33))&gt;-1,Sep!AE33-COUNTIF(B$14:B$44,"f"),0)</f>
        <v>10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45">
        <v>45220</v>
      </c>
      <c r="B34" s="46"/>
      <c r="C34" s="47"/>
      <c r="D34" s="47"/>
      <c r="E34" s="48"/>
      <c r="F34" s="49"/>
      <c r="G34" s="91">
        <f t="shared" si="125"/>
        <v>0</v>
      </c>
      <c r="H34" s="48"/>
      <c r="I34" s="49"/>
      <c r="J34" s="91">
        <f t="shared" si="126"/>
        <v>0</v>
      </c>
      <c r="K34" s="95">
        <f t="shared" si="127"/>
        <v>0</v>
      </c>
      <c r="L34" s="48"/>
      <c r="M34" s="49"/>
      <c r="N34" s="91">
        <f t="shared" si="128"/>
        <v>0</v>
      </c>
      <c r="O34" s="48"/>
      <c r="P34" s="49"/>
      <c r="Q34" s="91">
        <f t="shared" si="129"/>
        <v>0</v>
      </c>
      <c r="R34" s="95">
        <f t="shared" si="130"/>
        <v>0</v>
      </c>
      <c r="S34" s="95">
        <f t="shared" si="131"/>
        <v>0</v>
      </c>
      <c r="T34" s="95" t="str">
        <f t="shared" ref="T34:T35" si="136">IF($D34="X","",IF($S34=0,"",ROUND($S34,10)))</f>
        <v/>
      </c>
      <c r="U34" s="95" t="str">
        <f t="shared" si="132"/>
        <v/>
      </c>
      <c r="V34" s="103">
        <f t="shared" si="133"/>
        <v>0</v>
      </c>
      <c r="W34" s="95" t="str">
        <f t="shared" ref="W34:W35" si="137">IF($D34="X","",IF($S34=0,"",ROUND($S34,10)))</f>
        <v/>
      </c>
      <c r="X34" s="95" t="str">
        <f t="shared" ref="X34:X35" si="138">IF($D34="X",ROUND($S34,10),"")</f>
        <v/>
      </c>
      <c r="Y34" s="95" t="str">
        <f t="shared" si="134"/>
        <v/>
      </c>
      <c r="Z34" s="95">
        <f t="shared" si="135"/>
        <v>0</v>
      </c>
      <c r="AA34" s="95" t="str">
        <f t="shared" ref="AA34:AA35" si="139">IF($D34="X",ROUND($S34,10),"")</f>
        <v/>
      </c>
      <c r="AC34" s="69" t="s">
        <v>28</v>
      </c>
      <c r="AD34" s="69"/>
      <c r="AE34" s="51">
        <f>IF(Sep!AE34&gt;0,Sep!AE34+COUNTIF(B$14:B$44,"f"),IF(COUNTIF(B$14:B$44,"f")&gt;Sep!AE33,COUNTIF(B$14:B$44,"f")-Sep!AE33,0))</f>
        <v>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13" customFormat="1" ht="14.25" customHeight="1" x14ac:dyDescent="0.5">
      <c r="A35" s="45">
        <v>45221</v>
      </c>
      <c r="B35" s="46"/>
      <c r="C35" s="47"/>
      <c r="D35" s="47"/>
      <c r="E35" s="48"/>
      <c r="F35" s="49"/>
      <c r="G35" s="91">
        <f t="shared" si="125"/>
        <v>0</v>
      </c>
      <c r="H35" s="48"/>
      <c r="I35" s="49"/>
      <c r="J35" s="91">
        <f t="shared" si="126"/>
        <v>0</v>
      </c>
      <c r="K35" s="95">
        <f t="shared" si="127"/>
        <v>0</v>
      </c>
      <c r="L35" s="48"/>
      <c r="M35" s="49"/>
      <c r="N35" s="91">
        <f t="shared" si="128"/>
        <v>0</v>
      </c>
      <c r="O35" s="48"/>
      <c r="P35" s="49"/>
      <c r="Q35" s="91">
        <f t="shared" si="129"/>
        <v>0</v>
      </c>
      <c r="R35" s="95">
        <f t="shared" si="130"/>
        <v>0</v>
      </c>
      <c r="S35" s="95">
        <f t="shared" si="131"/>
        <v>0</v>
      </c>
      <c r="T35" s="95" t="str">
        <f t="shared" si="136"/>
        <v/>
      </c>
      <c r="U35" s="95" t="str">
        <f t="shared" si="132"/>
        <v/>
      </c>
      <c r="V35" s="103">
        <f t="shared" si="133"/>
        <v>0</v>
      </c>
      <c r="W35" s="95" t="str">
        <f t="shared" si="137"/>
        <v/>
      </c>
      <c r="X35" s="95" t="str">
        <f t="shared" si="138"/>
        <v/>
      </c>
      <c r="Y35" s="95" t="str">
        <f t="shared" si="134"/>
        <v/>
      </c>
      <c r="Z35" s="95">
        <f t="shared" si="135"/>
        <v>0</v>
      </c>
      <c r="AA35" s="95" t="str">
        <f t="shared" si="139"/>
        <v/>
      </c>
      <c r="AC35" s="67" t="s">
        <v>52</v>
      </c>
      <c r="AD35" s="67"/>
      <c r="AE35" s="68">
        <f>IF($AE$6-(COUNTIF(B$14:B$44,"s")+($AE$6-Sep!AE35))&gt;-1,Sep!AE35-COUNTIF(B$14:B$44,"s"),0)</f>
        <v>0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s="13" customFormat="1" ht="14.25" customHeight="1" x14ac:dyDescent="0.5">
      <c r="A36" s="52">
        <v>45222</v>
      </c>
      <c r="B36" s="53"/>
      <c r="C36" s="54"/>
      <c r="D36" s="47"/>
      <c r="E36" s="55"/>
      <c r="F36" s="56"/>
      <c r="G36" s="91">
        <f t="shared" si="125"/>
        <v>0</v>
      </c>
      <c r="H36" s="55"/>
      <c r="I36" s="56"/>
      <c r="J36" s="91">
        <f t="shared" si="126"/>
        <v>0</v>
      </c>
      <c r="K36" s="91">
        <f t="shared" si="127"/>
        <v>0</v>
      </c>
      <c r="L36" s="55"/>
      <c r="M36" s="56"/>
      <c r="N36" s="91">
        <f t="shared" si="128"/>
        <v>0</v>
      </c>
      <c r="O36" s="55"/>
      <c r="P36" s="56"/>
      <c r="Q36" s="91">
        <f t="shared" si="129"/>
        <v>0</v>
      </c>
      <c r="R36" s="91">
        <f t="shared" si="130"/>
        <v>0</v>
      </c>
      <c r="S36" s="101">
        <f t="shared" si="131"/>
        <v>0</v>
      </c>
      <c r="T36" s="91" t="str">
        <f t="shared" ref="T36:T40" si="140">IF(B36="av",($E$7)*(-1),IF(B36="df",($E$7)*(-1),IF(D36="X","",IF(B36="sd",ROUND(S36-($E$7*(1-$AE$4)),10),IF(S36=0,"",ROUND(S36-$E$7,10))))))</f>
        <v/>
      </c>
      <c r="U36" s="91" t="str">
        <f t="shared" si="132"/>
        <v/>
      </c>
      <c r="V36" s="104">
        <f t="shared" si="133"/>
        <v>0</v>
      </c>
      <c r="W36" s="91" t="str">
        <f t="shared" ref="W36:W40" si="141">IF(U36=V36,U36,IF(V36&gt;0,V36,U36))</f>
        <v/>
      </c>
      <c r="X36" s="101" t="str">
        <f t="shared" ref="X36:X40" si="142">IF(D36="X",ROUND(S36-$E$7,10),"")</f>
        <v/>
      </c>
      <c r="Y36" s="91" t="str">
        <f t="shared" si="134"/>
        <v/>
      </c>
      <c r="Z36" s="104">
        <f t="shared" si="135"/>
        <v>0</v>
      </c>
      <c r="AA36" s="91" t="str">
        <f t="shared" ref="AA36:AA40" si="143">IF(Y36=Z36,Y36,IF(Z36&gt;0,Z36,Y36))</f>
        <v/>
      </c>
      <c r="AC36" s="67" t="s">
        <v>33</v>
      </c>
      <c r="AD36" s="67"/>
      <c r="AE36" s="51">
        <f>COUNTIF(B$14:B$44,"vp")+Sep!AE36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52">
        <v>45223</v>
      </c>
      <c r="B37" s="53"/>
      <c r="C37" s="54"/>
      <c r="D37" s="47"/>
      <c r="E37" s="55"/>
      <c r="F37" s="56"/>
      <c r="G37" s="91">
        <f t="shared" si="125"/>
        <v>0</v>
      </c>
      <c r="H37" s="55"/>
      <c r="I37" s="56"/>
      <c r="J37" s="91">
        <f t="shared" si="126"/>
        <v>0</v>
      </c>
      <c r="K37" s="91">
        <f t="shared" si="127"/>
        <v>0</v>
      </c>
      <c r="L37" s="55"/>
      <c r="M37" s="56"/>
      <c r="N37" s="91">
        <f t="shared" si="128"/>
        <v>0</v>
      </c>
      <c r="O37" s="55"/>
      <c r="P37" s="56"/>
      <c r="Q37" s="91">
        <f t="shared" si="129"/>
        <v>0</v>
      </c>
      <c r="R37" s="91">
        <f t="shared" si="130"/>
        <v>0</v>
      </c>
      <c r="S37" s="101">
        <f t="shared" si="131"/>
        <v>0</v>
      </c>
      <c r="T37" s="91" t="str">
        <f t="shared" si="140"/>
        <v/>
      </c>
      <c r="U37" s="91" t="str">
        <f t="shared" si="132"/>
        <v/>
      </c>
      <c r="V37" s="104">
        <f t="shared" si="133"/>
        <v>0</v>
      </c>
      <c r="W37" s="91" t="str">
        <f t="shared" si="141"/>
        <v/>
      </c>
      <c r="X37" s="101" t="str">
        <f t="shared" si="142"/>
        <v/>
      </c>
      <c r="Y37" s="91" t="str">
        <f t="shared" si="134"/>
        <v/>
      </c>
      <c r="Z37" s="104">
        <f t="shared" si="135"/>
        <v>0</v>
      </c>
      <c r="AA37" s="91" t="str">
        <f t="shared" si="143"/>
        <v/>
      </c>
      <c r="AC37" s="67" t="s">
        <v>34</v>
      </c>
      <c r="AD37" s="67"/>
      <c r="AE37" s="51">
        <f>COUNTIF(B$14:B$44,"sb")+Sep!AE37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52">
        <v>45224</v>
      </c>
      <c r="B38" s="53"/>
      <c r="C38" s="54"/>
      <c r="D38" s="47"/>
      <c r="E38" s="55"/>
      <c r="F38" s="56"/>
      <c r="G38" s="91">
        <f t="shared" si="125"/>
        <v>0</v>
      </c>
      <c r="H38" s="55"/>
      <c r="I38" s="56"/>
      <c r="J38" s="91">
        <f t="shared" si="126"/>
        <v>0</v>
      </c>
      <c r="K38" s="91">
        <f t="shared" si="127"/>
        <v>0</v>
      </c>
      <c r="L38" s="55"/>
      <c r="M38" s="56"/>
      <c r="N38" s="91">
        <f t="shared" si="128"/>
        <v>0</v>
      </c>
      <c r="O38" s="55"/>
      <c r="P38" s="56"/>
      <c r="Q38" s="91">
        <f t="shared" si="129"/>
        <v>0</v>
      </c>
      <c r="R38" s="91">
        <f t="shared" si="130"/>
        <v>0</v>
      </c>
      <c r="S38" s="101">
        <f t="shared" si="131"/>
        <v>0</v>
      </c>
      <c r="T38" s="91" t="str">
        <f t="shared" si="140"/>
        <v/>
      </c>
      <c r="U38" s="91" t="str">
        <f t="shared" si="132"/>
        <v/>
      </c>
      <c r="V38" s="104">
        <f t="shared" si="133"/>
        <v>0</v>
      </c>
      <c r="W38" s="91" t="str">
        <f t="shared" si="141"/>
        <v/>
      </c>
      <c r="X38" s="101" t="str">
        <f t="shared" si="142"/>
        <v/>
      </c>
      <c r="Y38" s="91" t="str">
        <f t="shared" si="134"/>
        <v/>
      </c>
      <c r="Z38" s="104">
        <f t="shared" si="135"/>
        <v>0</v>
      </c>
      <c r="AA38" s="91" t="str">
        <f t="shared" si="143"/>
        <v/>
      </c>
      <c r="AC38" s="70" t="s">
        <v>35</v>
      </c>
      <c r="AD38" s="70"/>
      <c r="AE38" s="51">
        <f>COUNTIF(B$14:B$44,"sm")+Sep!AE38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52">
        <v>45225</v>
      </c>
      <c r="B39" s="53"/>
      <c r="C39" s="54"/>
      <c r="D39" s="47"/>
      <c r="E39" s="55"/>
      <c r="F39" s="56"/>
      <c r="G39" s="91">
        <f t="shared" si="125"/>
        <v>0</v>
      </c>
      <c r="H39" s="55"/>
      <c r="I39" s="56"/>
      <c r="J39" s="91">
        <f t="shared" si="126"/>
        <v>0</v>
      </c>
      <c r="K39" s="91">
        <f t="shared" si="127"/>
        <v>0</v>
      </c>
      <c r="L39" s="55"/>
      <c r="M39" s="56"/>
      <c r="N39" s="91">
        <f t="shared" si="128"/>
        <v>0</v>
      </c>
      <c r="O39" s="55"/>
      <c r="P39" s="56"/>
      <c r="Q39" s="91">
        <f t="shared" si="129"/>
        <v>0</v>
      </c>
      <c r="R39" s="91">
        <f t="shared" si="130"/>
        <v>0</v>
      </c>
      <c r="S39" s="101">
        <f t="shared" si="131"/>
        <v>0</v>
      </c>
      <c r="T39" s="91" t="str">
        <f t="shared" si="140"/>
        <v/>
      </c>
      <c r="U39" s="91" t="str">
        <f t="shared" si="132"/>
        <v/>
      </c>
      <c r="V39" s="104">
        <f t="shared" si="133"/>
        <v>0</v>
      </c>
      <c r="W39" s="91" t="str">
        <f t="shared" si="141"/>
        <v/>
      </c>
      <c r="X39" s="101" t="str">
        <f t="shared" si="142"/>
        <v/>
      </c>
      <c r="Y39" s="91" t="str">
        <f t="shared" si="134"/>
        <v/>
      </c>
      <c r="Z39" s="104">
        <f t="shared" si="135"/>
        <v>0</v>
      </c>
      <c r="AA39" s="91" t="str">
        <f t="shared" si="143"/>
        <v/>
      </c>
      <c r="AC39" s="70" t="s">
        <v>36</v>
      </c>
      <c r="AD39" s="70"/>
      <c r="AE39" s="51">
        <f>COUNTIF(B$14:B$44,"sd")+Sep!AE39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52">
        <v>45226</v>
      </c>
      <c r="B40" s="53"/>
      <c r="C40" s="54"/>
      <c r="D40" s="47"/>
      <c r="E40" s="55"/>
      <c r="F40" s="56"/>
      <c r="G40" s="91">
        <f t="shared" si="125"/>
        <v>0</v>
      </c>
      <c r="H40" s="55"/>
      <c r="I40" s="56"/>
      <c r="J40" s="91">
        <f t="shared" si="126"/>
        <v>0</v>
      </c>
      <c r="K40" s="91">
        <f t="shared" si="127"/>
        <v>0</v>
      </c>
      <c r="L40" s="55"/>
      <c r="M40" s="56"/>
      <c r="N40" s="91">
        <f t="shared" si="128"/>
        <v>0</v>
      </c>
      <c r="O40" s="55"/>
      <c r="P40" s="56"/>
      <c r="Q40" s="91">
        <f t="shared" si="129"/>
        <v>0</v>
      </c>
      <c r="R40" s="91">
        <f t="shared" si="130"/>
        <v>0</v>
      </c>
      <c r="S40" s="101">
        <f t="shared" si="131"/>
        <v>0</v>
      </c>
      <c r="T40" s="91" t="str">
        <f t="shared" si="140"/>
        <v/>
      </c>
      <c r="U40" s="91" t="str">
        <f t="shared" si="132"/>
        <v/>
      </c>
      <c r="V40" s="104">
        <f t="shared" si="133"/>
        <v>0</v>
      </c>
      <c r="W40" s="91" t="str">
        <f t="shared" si="141"/>
        <v/>
      </c>
      <c r="X40" s="101" t="str">
        <f t="shared" si="142"/>
        <v/>
      </c>
      <c r="Y40" s="91" t="str">
        <f t="shared" si="134"/>
        <v/>
      </c>
      <c r="Z40" s="104">
        <f t="shared" si="135"/>
        <v>0</v>
      </c>
      <c r="AA40" s="91" t="str">
        <f t="shared" si="143"/>
        <v/>
      </c>
      <c r="AC40" s="70" t="s">
        <v>37</v>
      </c>
      <c r="AD40" s="70"/>
      <c r="AE40" s="51">
        <f>COUNTIF(B$14:B$44,"se")+Sep!AE40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45">
        <v>45227</v>
      </c>
      <c r="B41" s="46"/>
      <c r="C41" s="47"/>
      <c r="D41" s="47"/>
      <c r="E41" s="48"/>
      <c r="F41" s="49"/>
      <c r="G41" s="91">
        <f t="shared" ref="G41:G44" si="144">IF(E41="",0,CONCATENATE(E41,":",F41))</f>
        <v>0</v>
      </c>
      <c r="H41" s="48"/>
      <c r="I41" s="49"/>
      <c r="J41" s="91">
        <f t="shared" ref="J41:J44" si="145">IF(H41="",0,CONCATENATE(H41,":",I41))</f>
        <v>0</v>
      </c>
      <c r="K41" s="95">
        <f t="shared" ref="K41:K44" si="146">J41-G41</f>
        <v>0</v>
      </c>
      <c r="L41" s="48"/>
      <c r="M41" s="49"/>
      <c r="N41" s="91">
        <f t="shared" ref="N41:N44" si="147">IF(L41="",0,CONCATENATE(L41,":",M41))</f>
        <v>0</v>
      </c>
      <c r="O41" s="48"/>
      <c r="P41" s="49"/>
      <c r="Q41" s="91">
        <f t="shared" ref="Q41:Q44" si="148">IF(O41="",0,CONCATENATE(O41,":",P41))</f>
        <v>0</v>
      </c>
      <c r="R41" s="95">
        <f t="shared" ref="R41:R44" si="149">Q41-N41</f>
        <v>0</v>
      </c>
      <c r="S41" s="95">
        <f t="shared" ref="S41:S44" si="150">K41+R41</f>
        <v>0</v>
      </c>
      <c r="T41" s="95" t="str">
        <f t="shared" ref="T41:T42" si="151">IF($D41="X","",IF($S41=0,"",ROUND($S41,10)))</f>
        <v/>
      </c>
      <c r="U41" s="95" t="str">
        <f t="shared" ref="U41:U44" si="152">IF(T41&gt;0,T41,0)</f>
        <v/>
      </c>
      <c r="V41" s="103">
        <f t="shared" ref="V41:V44" si="153">IF(T41&lt;0,T41*(-1),0)</f>
        <v>0</v>
      </c>
      <c r="W41" s="95" t="str">
        <f t="shared" ref="W41:W42" si="154">IF($D41="X","",IF($S41=0,"",ROUND($S41,10)))</f>
        <v/>
      </c>
      <c r="X41" s="95" t="str">
        <f t="shared" ref="X41:X42" si="155">IF($D41="X",ROUND($S41,10),"")</f>
        <v/>
      </c>
      <c r="Y41" s="95" t="str">
        <f t="shared" ref="Y41:Y44" si="156">IF(X41&gt;0,X41,0)</f>
        <v/>
      </c>
      <c r="Z41" s="95">
        <f t="shared" ref="Z41:Z44" si="157">IF(X41&lt;0,X41*(-1),0)</f>
        <v>0</v>
      </c>
      <c r="AA41" s="95" t="str">
        <f t="shared" ref="AA41:AA42" si="158">IF($D41="X",ROUND($S41,10),"")</f>
        <v/>
      </c>
      <c r="AC41" s="70" t="s">
        <v>38</v>
      </c>
      <c r="AD41" s="70"/>
      <c r="AE41" s="51">
        <f>COUNTIF(B$14:B$44,"df")+Sep!AE41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13" customFormat="1" ht="14.25" customHeight="1" x14ac:dyDescent="0.5">
      <c r="A42" s="45">
        <v>45228</v>
      </c>
      <c r="B42" s="46"/>
      <c r="C42" s="47"/>
      <c r="D42" s="47"/>
      <c r="E42" s="48"/>
      <c r="F42" s="49"/>
      <c r="G42" s="91">
        <f t="shared" si="144"/>
        <v>0</v>
      </c>
      <c r="H42" s="48"/>
      <c r="I42" s="49"/>
      <c r="J42" s="91">
        <f t="shared" si="145"/>
        <v>0</v>
      </c>
      <c r="K42" s="95">
        <f t="shared" si="146"/>
        <v>0</v>
      </c>
      <c r="L42" s="48"/>
      <c r="M42" s="49"/>
      <c r="N42" s="91">
        <f t="shared" si="147"/>
        <v>0</v>
      </c>
      <c r="O42" s="48"/>
      <c r="P42" s="49"/>
      <c r="Q42" s="91">
        <f t="shared" si="148"/>
        <v>0</v>
      </c>
      <c r="R42" s="95">
        <f t="shared" si="149"/>
        <v>0</v>
      </c>
      <c r="S42" s="95">
        <f t="shared" si="150"/>
        <v>0</v>
      </c>
      <c r="T42" s="95" t="str">
        <f t="shared" si="151"/>
        <v/>
      </c>
      <c r="U42" s="95" t="str">
        <f t="shared" si="152"/>
        <v/>
      </c>
      <c r="V42" s="103">
        <f t="shared" si="153"/>
        <v>0</v>
      </c>
      <c r="W42" s="95" t="str">
        <f t="shared" si="154"/>
        <v/>
      </c>
      <c r="X42" s="95" t="str">
        <f t="shared" si="155"/>
        <v/>
      </c>
      <c r="Y42" s="95" t="str">
        <f t="shared" si="156"/>
        <v/>
      </c>
      <c r="Z42" s="95">
        <f t="shared" si="157"/>
        <v>0</v>
      </c>
      <c r="AA42" s="95" t="str">
        <f t="shared" si="158"/>
        <v/>
      </c>
      <c r="AC42" s="71" t="s">
        <v>14</v>
      </c>
      <c r="AD42" s="105"/>
      <c r="AE42" s="7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s="13" customFormat="1" ht="14.25" customHeight="1" x14ac:dyDescent="0.5">
      <c r="A43" s="52">
        <v>45229</v>
      </c>
      <c r="B43" s="53"/>
      <c r="C43" s="54"/>
      <c r="D43" s="47"/>
      <c r="E43" s="55"/>
      <c r="F43" s="56"/>
      <c r="G43" s="91">
        <f t="shared" si="144"/>
        <v>0</v>
      </c>
      <c r="H43" s="55"/>
      <c r="I43" s="56"/>
      <c r="J43" s="91">
        <f t="shared" si="145"/>
        <v>0</v>
      </c>
      <c r="K43" s="91">
        <f t="shared" si="146"/>
        <v>0</v>
      </c>
      <c r="L43" s="55"/>
      <c r="M43" s="56"/>
      <c r="N43" s="91">
        <f t="shared" si="147"/>
        <v>0</v>
      </c>
      <c r="O43" s="55"/>
      <c r="P43" s="56"/>
      <c r="Q43" s="91">
        <f t="shared" si="148"/>
        <v>0</v>
      </c>
      <c r="R43" s="91">
        <f t="shared" si="149"/>
        <v>0</v>
      </c>
      <c r="S43" s="101">
        <f t="shared" si="150"/>
        <v>0</v>
      </c>
      <c r="T43" s="91" t="str">
        <f t="shared" ref="T43:T44" si="159">IF(B43="av",($E$7)*(-1),IF(B43="df",($E$7)*(-1),IF(D43="X","",IF(B43="sd",ROUND(S43-($E$7*(1-$AE$4)),10),IF(S43=0,"",ROUND(S43-$E$7,10))))))</f>
        <v/>
      </c>
      <c r="U43" s="91" t="str">
        <f t="shared" si="152"/>
        <v/>
      </c>
      <c r="V43" s="104">
        <f t="shared" si="153"/>
        <v>0</v>
      </c>
      <c r="W43" s="91" t="str">
        <f t="shared" ref="W43:W44" si="160">IF(U43=V43,U43,IF(V43&gt;0,V43,U43))</f>
        <v/>
      </c>
      <c r="X43" s="101" t="str">
        <f t="shared" ref="X43:X44" si="161">IF(D43="X",ROUND(S43-$E$7,10),"")</f>
        <v/>
      </c>
      <c r="Y43" s="91" t="str">
        <f t="shared" si="156"/>
        <v/>
      </c>
      <c r="Z43" s="104">
        <f t="shared" si="157"/>
        <v>0</v>
      </c>
      <c r="AA43" s="91" t="str">
        <f t="shared" ref="AA43:AA44" si="162">IF(Y43=Z43,Y43,IF(Z43&gt;0,Z43,Y43))</f>
        <v/>
      </c>
      <c r="AC43" s="73" t="s">
        <v>24</v>
      </c>
      <c r="AD43" s="106"/>
      <c r="AE43" s="74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52">
        <v>45230</v>
      </c>
      <c r="B44" s="53"/>
      <c r="C44" s="54"/>
      <c r="D44" s="47"/>
      <c r="E44" s="55"/>
      <c r="F44" s="56"/>
      <c r="G44" s="91">
        <f t="shared" si="144"/>
        <v>0</v>
      </c>
      <c r="H44" s="55"/>
      <c r="I44" s="56"/>
      <c r="J44" s="91">
        <f t="shared" si="145"/>
        <v>0</v>
      </c>
      <c r="K44" s="91">
        <f t="shared" si="146"/>
        <v>0</v>
      </c>
      <c r="L44" s="55"/>
      <c r="M44" s="56"/>
      <c r="N44" s="91">
        <f t="shared" si="147"/>
        <v>0</v>
      </c>
      <c r="O44" s="55"/>
      <c r="P44" s="56"/>
      <c r="Q44" s="91">
        <f t="shared" si="148"/>
        <v>0</v>
      </c>
      <c r="R44" s="91">
        <f t="shared" si="149"/>
        <v>0</v>
      </c>
      <c r="S44" s="101">
        <f t="shared" si="150"/>
        <v>0</v>
      </c>
      <c r="T44" s="91" t="str">
        <f t="shared" si="159"/>
        <v/>
      </c>
      <c r="U44" s="91" t="str">
        <f t="shared" si="152"/>
        <v/>
      </c>
      <c r="V44" s="104">
        <f t="shared" si="153"/>
        <v>0</v>
      </c>
      <c r="W44" s="91" t="str">
        <f t="shared" si="160"/>
        <v/>
      </c>
      <c r="X44" s="101" t="str">
        <f t="shared" si="161"/>
        <v/>
      </c>
      <c r="Y44" s="91" t="str">
        <f t="shared" si="156"/>
        <v/>
      </c>
      <c r="Z44" s="104">
        <f t="shared" si="157"/>
        <v>0</v>
      </c>
      <c r="AA44" s="91" t="str">
        <f t="shared" si="162"/>
        <v/>
      </c>
      <c r="AC44" s="73" t="s">
        <v>25</v>
      </c>
      <c r="AD44" s="106"/>
      <c r="AE44" s="74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8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AE15:AE17 AE28:AE29">
    <cfRule type="expression" dxfId="316" priority="47" stopIfTrue="1">
      <formula>$AD15&lt;0</formula>
    </cfRule>
  </conditionalFormatting>
  <conditionalFormatting sqref="W45 AA45">
    <cfRule type="expression" dxfId="315" priority="48" stopIfTrue="1">
      <formula>V$45&gt;U$45</formula>
    </cfRule>
  </conditionalFormatting>
  <conditionalFormatting sqref="T45">
    <cfRule type="expression" dxfId="314" priority="51" stopIfTrue="1">
      <formula>$U$45-$V$45&lt;0</formula>
    </cfRule>
  </conditionalFormatting>
  <conditionalFormatting sqref="W15:W19">
    <cfRule type="cellIs" dxfId="313" priority="35" stopIfTrue="1" operator="equal">
      <formula>$U15</formula>
    </cfRule>
    <cfRule type="cellIs" dxfId="312" priority="36" stopIfTrue="1" operator="equal">
      <formula>$V15</formula>
    </cfRule>
  </conditionalFormatting>
  <conditionalFormatting sqref="AA15:AA19">
    <cfRule type="cellIs" dxfId="311" priority="33" stopIfTrue="1" operator="equal">
      <formula>$Y15</formula>
    </cfRule>
    <cfRule type="cellIs" dxfId="310" priority="34" stopIfTrue="1" operator="equal">
      <formula>$Z15</formula>
    </cfRule>
  </conditionalFormatting>
  <conditionalFormatting sqref="W22:W26">
    <cfRule type="cellIs" dxfId="309" priority="31" stopIfTrue="1" operator="equal">
      <formula>$U22</formula>
    </cfRule>
    <cfRule type="cellIs" dxfId="308" priority="32" stopIfTrue="1" operator="equal">
      <formula>$V22</formula>
    </cfRule>
  </conditionalFormatting>
  <conditionalFormatting sqref="AA22:AA26">
    <cfRule type="cellIs" dxfId="307" priority="29" stopIfTrue="1" operator="equal">
      <formula>$Y22</formula>
    </cfRule>
    <cfRule type="cellIs" dxfId="306" priority="30" stopIfTrue="1" operator="equal">
      <formula>$Z22</formula>
    </cfRule>
  </conditionalFormatting>
  <conditionalFormatting sqref="W29:W33">
    <cfRule type="cellIs" dxfId="305" priority="11" stopIfTrue="1" operator="equal">
      <formula>$U29</formula>
    </cfRule>
    <cfRule type="cellIs" dxfId="304" priority="12" stopIfTrue="1" operator="equal">
      <formula>$V29</formula>
    </cfRule>
  </conditionalFormatting>
  <conditionalFormatting sqref="AA29:AA33">
    <cfRule type="cellIs" dxfId="303" priority="9" stopIfTrue="1" operator="equal">
      <formula>$Y29</formula>
    </cfRule>
    <cfRule type="cellIs" dxfId="302" priority="10" stopIfTrue="1" operator="equal">
      <formula>$Z29</formula>
    </cfRule>
  </conditionalFormatting>
  <conditionalFormatting sqref="W36:W40">
    <cfRule type="cellIs" dxfId="301" priority="7" stopIfTrue="1" operator="equal">
      <formula>$U36</formula>
    </cfRule>
    <cfRule type="cellIs" dxfId="300" priority="8" stopIfTrue="1" operator="equal">
      <formula>$V36</formula>
    </cfRule>
  </conditionalFormatting>
  <conditionalFormatting sqref="AA36:AA40">
    <cfRule type="cellIs" dxfId="299" priority="5" stopIfTrue="1" operator="equal">
      <formula>$Y36</formula>
    </cfRule>
    <cfRule type="cellIs" dxfId="298" priority="6" stopIfTrue="1" operator="equal">
      <formula>$Z36</formula>
    </cfRule>
  </conditionalFormatting>
  <conditionalFormatting sqref="W43:W44">
    <cfRule type="cellIs" dxfId="297" priority="3" stopIfTrue="1" operator="equal">
      <formula>$U43</formula>
    </cfRule>
    <cfRule type="cellIs" dxfId="296" priority="4" stopIfTrue="1" operator="equal">
      <formula>$V43</formula>
    </cfRule>
  </conditionalFormatting>
  <conditionalFormatting sqref="AA43:AA44">
    <cfRule type="cellIs" dxfId="295" priority="1" stopIfTrue="1" operator="equal">
      <formula>$Y43</formula>
    </cfRule>
    <cfRule type="cellIs" dxfId="294" priority="2" stopIfTrue="1" operator="equal">
      <formula>$Z43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176"/>
  <sheetViews>
    <sheetView topLeftCell="A12" workbookViewId="0">
      <selection activeCell="A20" sqref="A20:A43"/>
    </sheetView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8.7265625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20.54296875" style="3" hidden="1" customWidth="1"/>
    <col min="31" max="31" width="8.81640625" style="83" bestFit="1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C1" s="8"/>
      <c r="AD1" s="8"/>
      <c r="AE1" s="1" t="s">
        <v>87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C2" s="8"/>
      <c r="AD2" s="8"/>
      <c r="AE2" s="1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0.5"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5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"/>
      <c r="C5" s="128"/>
      <c r="D5" s="128"/>
      <c r="E5" s="129"/>
      <c r="F5" s="138" t="str">
        <f>IF(Aug!F5="","",Aug!F5)</f>
        <v/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C5" s="131" t="s">
        <v>68</v>
      </c>
      <c r="AD5" s="19"/>
      <c r="AE5" s="120">
        <f>IF(Okt!AE5="","",Okt!AE5)</f>
        <v>10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8"/>
      <c r="C6" s="128"/>
      <c r="D6" s="130" t="s">
        <v>0</v>
      </c>
      <c r="E6" s="129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C6" s="131" t="s">
        <v>69</v>
      </c>
      <c r="AE6" s="121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12"/>
      <c r="G7" s="94">
        <v>0.3125</v>
      </c>
      <c r="H7" s="12"/>
      <c r="I7" s="12"/>
      <c r="J7" s="12"/>
      <c r="K7" s="12"/>
      <c r="L7" s="17"/>
      <c r="M7" s="12"/>
      <c r="N7" s="12"/>
      <c r="O7" s="12"/>
      <c r="P7" s="28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12"/>
      <c r="G8" s="94">
        <v>0.3125</v>
      </c>
      <c r="H8" s="12"/>
      <c r="I8" s="12"/>
      <c r="J8" s="12"/>
      <c r="K8" s="12"/>
      <c r="L8" s="17"/>
      <c r="M8" s="12"/>
      <c r="N8" s="12"/>
      <c r="O8" s="12"/>
      <c r="P8" s="28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30"/>
      <c r="G9" s="96">
        <v>0.22916666666666666</v>
      </c>
      <c r="H9" s="30"/>
      <c r="I9" s="30"/>
      <c r="J9" s="15"/>
      <c r="K9" s="31"/>
      <c r="L9" s="32"/>
      <c r="M9" s="15"/>
      <c r="N9" s="15"/>
      <c r="O9" s="15"/>
      <c r="P9" s="16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8"/>
      <c r="G10" s="100">
        <v>0.16666666666666666</v>
      </c>
      <c r="H10" s="98"/>
      <c r="I10" s="98"/>
      <c r="J10" s="12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8"/>
      <c r="G11" s="100">
        <v>8.3333333333333329E-2</v>
      </c>
      <c r="H11" s="98"/>
      <c r="I11" s="98"/>
      <c r="J11" s="12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4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52">
        <v>45231</v>
      </c>
      <c r="B14" s="53"/>
      <c r="C14" s="54"/>
      <c r="D14" s="47"/>
      <c r="E14" s="55"/>
      <c r="F14" s="56"/>
      <c r="G14" s="91">
        <f t="shared" ref="G14" si="0">IF(E14="",0,CONCATENATE(E14,":",F14))</f>
        <v>0</v>
      </c>
      <c r="H14" s="55"/>
      <c r="I14" s="56"/>
      <c r="J14" s="91">
        <f t="shared" ref="J14" si="1">IF(H14="",0,CONCATENATE(H14,":",I14))</f>
        <v>0</v>
      </c>
      <c r="K14" s="91">
        <f t="shared" ref="K14" si="2">J14-G14</f>
        <v>0</v>
      </c>
      <c r="L14" s="55"/>
      <c r="M14" s="56"/>
      <c r="N14" s="91">
        <f t="shared" ref="N14" si="3">IF(L14="",0,CONCATENATE(L14,":",M14))</f>
        <v>0</v>
      </c>
      <c r="O14" s="55"/>
      <c r="P14" s="56"/>
      <c r="Q14" s="91">
        <f t="shared" ref="Q14" si="4">IF(O14="",0,CONCATENATE(O14,":",P14))</f>
        <v>0</v>
      </c>
      <c r="R14" s="91">
        <f t="shared" ref="R14" si="5">Q14-N14</f>
        <v>0</v>
      </c>
      <c r="S14" s="101">
        <f t="shared" ref="S14" si="6">K14+R14</f>
        <v>0</v>
      </c>
      <c r="T14" s="91" t="str">
        <f t="shared" ref="T14" si="7">IF(B14="av",($E$7)*(-1),IF(B14="df",($E$7)*(-1),IF(D14="X","",IF(B14="sd",ROUND(S14-($E$7*(1-$AE$4)),10),IF(S14=0,"",ROUND(S14-$E$7,10))))))</f>
        <v/>
      </c>
      <c r="U14" s="91" t="str">
        <f t="shared" ref="U14" si="8">IF(T14&gt;0,T14,0)</f>
        <v/>
      </c>
      <c r="V14" s="104">
        <f t="shared" ref="V14" si="9">IF(T14&lt;0,T14*(-1),0)</f>
        <v>0</v>
      </c>
      <c r="W14" s="91" t="str">
        <f t="shared" ref="W14" si="10">IF(U14=V14,U14,IF(V14&gt;0,V14,U14))</f>
        <v/>
      </c>
      <c r="X14" s="101" t="str">
        <f t="shared" ref="X14" si="11">IF(D14="X",ROUND(S14-$E$7,10),"")</f>
        <v/>
      </c>
      <c r="Y14" s="91" t="str">
        <f t="shared" ref="Y14" si="12">IF(X14&gt;0,X14,0)</f>
        <v/>
      </c>
      <c r="Z14" s="104">
        <f t="shared" ref="Z14" si="13">IF(X14&lt;0,X14*(-1),0)</f>
        <v>0</v>
      </c>
      <c r="AA14" s="91" t="str">
        <f t="shared" ref="AA14" si="14">IF(Y14=Z14,Y14,IF(Z14&gt;0,Z14,Y14))</f>
        <v/>
      </c>
      <c r="AC14" s="50"/>
      <c r="AD14" s="50"/>
      <c r="AE14" s="51"/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52">
        <v>45232</v>
      </c>
      <c r="B15" s="53"/>
      <c r="C15" s="54"/>
      <c r="D15" s="47"/>
      <c r="E15" s="55"/>
      <c r="F15" s="56"/>
      <c r="G15" s="91">
        <f t="shared" ref="G15:G19" si="15">IF(E15="",0,CONCATENATE(E15,":",F15))</f>
        <v>0</v>
      </c>
      <c r="H15" s="55"/>
      <c r="I15" s="56"/>
      <c r="J15" s="91">
        <f t="shared" ref="J15:J19" si="16">IF(H15="",0,CONCATENATE(H15,":",I15))</f>
        <v>0</v>
      </c>
      <c r="K15" s="91">
        <f t="shared" ref="K15:K19" si="17">J15-G15</f>
        <v>0</v>
      </c>
      <c r="L15" s="55"/>
      <c r="M15" s="56"/>
      <c r="N15" s="91">
        <f t="shared" ref="N15:N19" si="18">IF(L15="",0,CONCATENATE(L15,":",M15))</f>
        <v>0</v>
      </c>
      <c r="O15" s="55"/>
      <c r="P15" s="56"/>
      <c r="Q15" s="91">
        <f t="shared" ref="Q15:Q19" si="19">IF(O15="",0,CONCATENATE(O15,":",P15))</f>
        <v>0</v>
      </c>
      <c r="R15" s="91">
        <f t="shared" ref="R15:R19" si="20">Q15-N15</f>
        <v>0</v>
      </c>
      <c r="S15" s="101">
        <f t="shared" ref="S15:S19" si="21">K15+R15</f>
        <v>0</v>
      </c>
      <c r="T15" s="91" t="str">
        <f t="shared" ref="T15:T16" si="22">IF(B15="av",($E$7)*(-1),IF(B15="df",($E$7)*(-1),IF(D15="X","",IF(B15="sd",ROUND(S15-($E$7*(1-$AE$4)),10),IF(S15=0,"",ROUND(S15-$E$7,10))))))</f>
        <v/>
      </c>
      <c r="U15" s="91" t="str">
        <f t="shared" ref="U15:U19" si="23">IF(T15&gt;0,T15,0)</f>
        <v/>
      </c>
      <c r="V15" s="104">
        <f t="shared" ref="V15:V19" si="24">IF(T15&lt;0,T15*(-1),0)</f>
        <v>0</v>
      </c>
      <c r="W15" s="91" t="str">
        <f t="shared" ref="W15:W16" si="25">IF(U15=V15,U15,IF(V15&gt;0,V15,U15))</f>
        <v/>
      </c>
      <c r="X15" s="101" t="str">
        <f t="shared" ref="X15:X16" si="26">IF(D15="X",ROUND(S15-$E$7,10),"")</f>
        <v/>
      </c>
      <c r="Y15" s="91" t="str">
        <f t="shared" ref="Y15:Y19" si="27">IF(X15&gt;0,X15,0)</f>
        <v/>
      </c>
      <c r="Z15" s="104">
        <f t="shared" ref="Z15:Z19" si="28">IF(X15&lt;0,X15*(-1),0)</f>
        <v>0</v>
      </c>
      <c r="AA15" s="91" t="str">
        <f t="shared" ref="AA15:AA16" si="29">IF(Y15=Z15,Y15,IF(Z15&gt;0,Z15,Y15))</f>
        <v/>
      </c>
      <c r="AC15" s="50" t="s">
        <v>10</v>
      </c>
      <c r="AD15" s="108">
        <f>Okt!AD17</f>
        <v>0</v>
      </c>
      <c r="AE15" s="104">
        <f>IF(AD15=0,0,IF(AD15&lt;0,AD15*(-1),AD15))</f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52">
        <v>45233</v>
      </c>
      <c r="B16" s="53"/>
      <c r="C16" s="54"/>
      <c r="D16" s="47"/>
      <c r="E16" s="55"/>
      <c r="F16" s="56"/>
      <c r="G16" s="91">
        <f t="shared" si="15"/>
        <v>0</v>
      </c>
      <c r="H16" s="55"/>
      <c r="I16" s="56"/>
      <c r="J16" s="91">
        <f t="shared" si="16"/>
        <v>0</v>
      </c>
      <c r="K16" s="91">
        <f t="shared" si="17"/>
        <v>0</v>
      </c>
      <c r="L16" s="55"/>
      <c r="M16" s="56"/>
      <c r="N16" s="91">
        <f t="shared" si="18"/>
        <v>0</v>
      </c>
      <c r="O16" s="55"/>
      <c r="P16" s="56"/>
      <c r="Q16" s="91">
        <f t="shared" si="19"/>
        <v>0</v>
      </c>
      <c r="R16" s="91">
        <f t="shared" si="20"/>
        <v>0</v>
      </c>
      <c r="S16" s="101">
        <f t="shared" si="21"/>
        <v>0</v>
      </c>
      <c r="T16" s="91" t="str">
        <f t="shared" si="22"/>
        <v/>
      </c>
      <c r="U16" s="91" t="str">
        <f t="shared" si="23"/>
        <v/>
      </c>
      <c r="V16" s="104">
        <f t="shared" si="24"/>
        <v>0</v>
      </c>
      <c r="W16" s="91" t="str">
        <f t="shared" si="25"/>
        <v/>
      </c>
      <c r="X16" s="101" t="str">
        <f t="shared" si="26"/>
        <v/>
      </c>
      <c r="Y16" s="91" t="str">
        <f t="shared" si="27"/>
        <v/>
      </c>
      <c r="Z16" s="104">
        <f t="shared" si="28"/>
        <v>0</v>
      </c>
      <c r="AA16" s="91" t="str">
        <f t="shared" si="29"/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45">
        <v>45234</v>
      </c>
      <c r="B17" s="46"/>
      <c r="C17" s="47"/>
      <c r="D17" s="47"/>
      <c r="E17" s="48"/>
      <c r="F17" s="49"/>
      <c r="G17" s="91">
        <f t="shared" si="15"/>
        <v>0</v>
      </c>
      <c r="H17" s="48"/>
      <c r="I17" s="49"/>
      <c r="J17" s="91">
        <f t="shared" si="16"/>
        <v>0</v>
      </c>
      <c r="K17" s="95">
        <f t="shared" si="17"/>
        <v>0</v>
      </c>
      <c r="L17" s="48"/>
      <c r="M17" s="49"/>
      <c r="N17" s="91">
        <f t="shared" si="18"/>
        <v>0</v>
      </c>
      <c r="O17" s="48"/>
      <c r="P17" s="49"/>
      <c r="Q17" s="91">
        <f t="shared" si="19"/>
        <v>0</v>
      </c>
      <c r="R17" s="95">
        <f t="shared" si="20"/>
        <v>0</v>
      </c>
      <c r="S17" s="95">
        <f t="shared" si="21"/>
        <v>0</v>
      </c>
      <c r="T17" s="95" t="str">
        <f t="shared" ref="T17:T18" si="30">IF($D17="X","",IF($S17=0,"",ROUND($S17,10)))</f>
        <v/>
      </c>
      <c r="U17" s="95" t="str">
        <f t="shared" si="23"/>
        <v/>
      </c>
      <c r="V17" s="103">
        <f t="shared" si="24"/>
        <v>0</v>
      </c>
      <c r="W17" s="95" t="str">
        <f t="shared" ref="W17:W18" si="31">IF($D17="X","",IF($S17=0,"",ROUND($S17,10)))</f>
        <v/>
      </c>
      <c r="X17" s="95" t="str">
        <f t="shared" ref="X17:X18" si="32">IF($D17="X",ROUND($S17,10),"")</f>
        <v/>
      </c>
      <c r="Y17" s="95" t="str">
        <f t="shared" si="27"/>
        <v/>
      </c>
      <c r="Z17" s="95">
        <f t="shared" si="28"/>
        <v>0</v>
      </c>
      <c r="AA17" s="95" t="str">
        <f t="shared" ref="AA17:AA18" si="33">IF($D17="X",ROUND($S17,10),"")</f>
        <v/>
      </c>
      <c r="AC17" s="50" t="s">
        <v>11</v>
      </c>
      <c r="AD17" s="108">
        <f>AD15+AD16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45">
        <v>45235</v>
      </c>
      <c r="B18" s="46"/>
      <c r="C18" s="47"/>
      <c r="D18" s="47"/>
      <c r="E18" s="48"/>
      <c r="F18" s="49"/>
      <c r="G18" s="91">
        <f t="shared" si="15"/>
        <v>0</v>
      </c>
      <c r="H18" s="48"/>
      <c r="I18" s="49"/>
      <c r="J18" s="91">
        <f t="shared" si="16"/>
        <v>0</v>
      </c>
      <c r="K18" s="95">
        <f t="shared" si="17"/>
        <v>0</v>
      </c>
      <c r="L18" s="48"/>
      <c r="M18" s="49"/>
      <c r="N18" s="91">
        <f t="shared" si="18"/>
        <v>0</v>
      </c>
      <c r="O18" s="48"/>
      <c r="P18" s="49"/>
      <c r="Q18" s="91">
        <f t="shared" si="19"/>
        <v>0</v>
      </c>
      <c r="R18" s="95">
        <f t="shared" si="20"/>
        <v>0</v>
      </c>
      <c r="S18" s="95">
        <f t="shared" si="21"/>
        <v>0</v>
      </c>
      <c r="T18" s="95" t="str">
        <f t="shared" si="30"/>
        <v/>
      </c>
      <c r="U18" s="95" t="str">
        <f t="shared" si="23"/>
        <v/>
      </c>
      <c r="V18" s="103">
        <f t="shared" si="24"/>
        <v>0</v>
      </c>
      <c r="W18" s="95" t="str">
        <f t="shared" si="31"/>
        <v/>
      </c>
      <c r="X18" s="95" t="str">
        <f t="shared" si="32"/>
        <v/>
      </c>
      <c r="Y18" s="95" t="str">
        <f t="shared" si="27"/>
        <v/>
      </c>
      <c r="Z18" s="95">
        <f t="shared" si="28"/>
        <v>0</v>
      </c>
      <c r="AA18" s="95" t="str">
        <f t="shared" si="33"/>
        <v/>
      </c>
      <c r="AC18" s="20"/>
      <c r="AD18" s="20"/>
      <c r="AE18" s="60"/>
      <c r="AF18" s="12"/>
      <c r="AG18" s="12"/>
      <c r="AH18" s="12"/>
      <c r="AI18" s="12"/>
      <c r="AJ18" s="12"/>
      <c r="AK18" s="12"/>
      <c r="AL18" s="5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13" customFormat="1" ht="14.25" customHeight="1" x14ac:dyDescent="0.5">
      <c r="A19" s="52">
        <v>45236</v>
      </c>
      <c r="B19" s="53"/>
      <c r="C19" s="54"/>
      <c r="D19" s="47"/>
      <c r="E19" s="55"/>
      <c r="F19" s="56"/>
      <c r="G19" s="91">
        <f t="shared" si="15"/>
        <v>0</v>
      </c>
      <c r="H19" s="55"/>
      <c r="I19" s="56"/>
      <c r="J19" s="91">
        <f t="shared" si="16"/>
        <v>0</v>
      </c>
      <c r="K19" s="91">
        <f t="shared" si="17"/>
        <v>0</v>
      </c>
      <c r="L19" s="55"/>
      <c r="M19" s="56"/>
      <c r="N19" s="91">
        <f t="shared" si="18"/>
        <v>0</v>
      </c>
      <c r="O19" s="55"/>
      <c r="P19" s="56"/>
      <c r="Q19" s="91">
        <f t="shared" si="19"/>
        <v>0</v>
      </c>
      <c r="R19" s="91">
        <f t="shared" si="20"/>
        <v>0</v>
      </c>
      <c r="S19" s="101">
        <f t="shared" si="21"/>
        <v>0</v>
      </c>
      <c r="T19" s="91" t="str">
        <f t="shared" ref="T19" si="34">IF(B19="av",($E$7)*(-1),IF(B19="df",($E$7)*(-1),IF(D19="X","",IF(B19="sd",ROUND(S19-($E$7*(1-$AE$4)),10),IF(S19=0,"",ROUND(S19-$E$7,10))))))</f>
        <v/>
      </c>
      <c r="U19" s="91" t="str">
        <f t="shared" si="23"/>
        <v/>
      </c>
      <c r="V19" s="104">
        <f t="shared" si="24"/>
        <v>0</v>
      </c>
      <c r="W19" s="91" t="str">
        <f t="shared" ref="W19" si="35">IF(U19=V19,U19,IF(V19&gt;0,V19,U19))</f>
        <v/>
      </c>
      <c r="X19" s="101" t="str">
        <f t="shared" ref="X19" si="36">IF(D19="X",ROUND(S19-$E$7,10),"")</f>
        <v/>
      </c>
      <c r="Y19" s="91" t="str">
        <f t="shared" si="27"/>
        <v/>
      </c>
      <c r="Z19" s="104">
        <f t="shared" si="28"/>
        <v>0</v>
      </c>
      <c r="AA19" s="91" t="str">
        <f t="shared" ref="AA19" si="37">IF(Y19=Z19,Y19,IF(Z19&gt;0,Z19,Y19))</f>
        <v/>
      </c>
      <c r="AC19" s="109" t="s">
        <v>50</v>
      </c>
      <c r="AD19" s="109"/>
      <c r="AE19" s="110"/>
      <c r="AF19" s="12"/>
      <c r="AG19" s="12"/>
      <c r="AH19" s="12"/>
      <c r="AI19" s="12"/>
      <c r="AJ19" s="12"/>
      <c r="AK19" s="12"/>
      <c r="AL19" s="5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13" customFormat="1" ht="14.25" customHeight="1" x14ac:dyDescent="0.5">
      <c r="A20" s="52">
        <v>45237</v>
      </c>
      <c r="B20" s="53"/>
      <c r="C20" s="54"/>
      <c r="D20" s="47"/>
      <c r="E20" s="55"/>
      <c r="F20" s="56"/>
      <c r="G20" s="91">
        <f t="shared" ref="G20" si="38">IF(E20="",0,CONCATENATE(E20,":",F20))</f>
        <v>0</v>
      </c>
      <c r="H20" s="55"/>
      <c r="I20" s="56"/>
      <c r="J20" s="91">
        <f t="shared" ref="J20" si="39">IF(H20="",0,CONCATENATE(H20,":",I20))</f>
        <v>0</v>
      </c>
      <c r="K20" s="91">
        <f t="shared" ref="K20" si="40">J20-G20</f>
        <v>0</v>
      </c>
      <c r="L20" s="55"/>
      <c r="M20" s="56"/>
      <c r="N20" s="91">
        <f t="shared" ref="N20" si="41">IF(L20="",0,CONCATENATE(L20,":",M20))</f>
        <v>0</v>
      </c>
      <c r="O20" s="55"/>
      <c r="P20" s="56"/>
      <c r="Q20" s="91">
        <f t="shared" ref="Q20" si="42">IF(O20="",0,CONCATENATE(O20,":",P20))</f>
        <v>0</v>
      </c>
      <c r="R20" s="91">
        <f t="shared" ref="R20" si="43">Q20-N20</f>
        <v>0</v>
      </c>
      <c r="S20" s="101">
        <f t="shared" ref="S20" si="44">K20+R20</f>
        <v>0</v>
      </c>
      <c r="T20" s="91" t="str">
        <f t="shared" ref="T20" si="45">IF(B20="av",($E$7)*(-1),IF(B20="df",($E$7)*(-1),IF(D20="X","",IF(B20="sd",ROUND(S20-($E$7*(1-$AE$4)),10),IF(S20=0,"",ROUND(S20-$E$7,10))))))</f>
        <v/>
      </c>
      <c r="U20" s="91" t="str">
        <f t="shared" ref="U20" si="46">IF(T20&gt;0,T20,0)</f>
        <v/>
      </c>
      <c r="V20" s="104">
        <f t="shared" ref="V20" si="47">IF(T20&lt;0,T20*(-1),0)</f>
        <v>0</v>
      </c>
      <c r="W20" s="91" t="str">
        <f t="shared" ref="W20" si="48">IF(U20=V20,U20,IF(V20&gt;0,V20,U20))</f>
        <v/>
      </c>
      <c r="X20" s="101" t="str">
        <f t="shared" ref="X20" si="49">IF(D20="X",ROUND(S20-$E$7,10),"")</f>
        <v/>
      </c>
      <c r="Y20" s="91" t="str">
        <f t="shared" ref="Y20" si="50">IF(X20&gt;0,X20,0)</f>
        <v/>
      </c>
      <c r="Z20" s="104">
        <f t="shared" ref="Z20" si="51">IF(X20&lt;0,X20*(-1),0)</f>
        <v>0</v>
      </c>
      <c r="AA20" s="91" t="str">
        <f t="shared" ref="AA20" si="52">IF(Y20=Z20,Y20,IF(Z20&gt;0,Z20,Y20))</f>
        <v/>
      </c>
      <c r="AC20" s="109" t="s">
        <v>49</v>
      </c>
      <c r="AD20" s="109"/>
      <c r="AE20" s="110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52">
        <v>45238</v>
      </c>
      <c r="B21" s="53"/>
      <c r="C21" s="54"/>
      <c r="D21" s="47"/>
      <c r="E21" s="55"/>
      <c r="F21" s="56"/>
      <c r="G21" s="91">
        <f t="shared" ref="G21:G27" si="53">IF(E21="",0,CONCATENATE(E21,":",F21))</f>
        <v>0</v>
      </c>
      <c r="H21" s="55"/>
      <c r="I21" s="56"/>
      <c r="J21" s="91">
        <f t="shared" ref="J21:J27" si="54">IF(H21="",0,CONCATENATE(H21,":",I21))</f>
        <v>0</v>
      </c>
      <c r="K21" s="91">
        <f t="shared" ref="K21:K27" si="55">J21-G21</f>
        <v>0</v>
      </c>
      <c r="L21" s="55"/>
      <c r="M21" s="56"/>
      <c r="N21" s="91">
        <f t="shared" ref="N21:N27" si="56">IF(L21="",0,CONCATENATE(L21,":",M21))</f>
        <v>0</v>
      </c>
      <c r="O21" s="55"/>
      <c r="P21" s="56"/>
      <c r="Q21" s="91">
        <f t="shared" ref="Q21:Q27" si="57">IF(O21="",0,CONCATENATE(O21,":",P21))</f>
        <v>0</v>
      </c>
      <c r="R21" s="91">
        <f t="shared" ref="R21:R27" si="58">Q21-N21</f>
        <v>0</v>
      </c>
      <c r="S21" s="101">
        <f t="shared" ref="S21:S27" si="59">K21+R21</f>
        <v>0</v>
      </c>
      <c r="T21" s="91" t="str">
        <f t="shared" ref="T21:T23" si="60">IF(B21="av",($E$7)*(-1),IF(B21="df",($E$7)*(-1),IF(D21="X","",IF(B21="sd",ROUND(S21-($E$7*(1-$AE$4)),10),IF(S21=0,"",ROUND(S21-$E$7,10))))))</f>
        <v/>
      </c>
      <c r="U21" s="91" t="str">
        <f t="shared" ref="U21:U27" si="61">IF(T21&gt;0,T21,0)</f>
        <v/>
      </c>
      <c r="V21" s="104">
        <f t="shared" ref="V21:V27" si="62">IF(T21&lt;0,T21*(-1),0)</f>
        <v>0</v>
      </c>
      <c r="W21" s="91" t="str">
        <f t="shared" ref="W21:W23" si="63">IF(U21=V21,U21,IF(V21&gt;0,V21,U21))</f>
        <v/>
      </c>
      <c r="X21" s="101" t="str">
        <f t="shared" ref="X21:X23" si="64">IF(D21="X",ROUND(S21-$E$7,10),"")</f>
        <v/>
      </c>
      <c r="Y21" s="91" t="str">
        <f t="shared" ref="Y21:Y27" si="65">IF(X21&gt;0,X21,0)</f>
        <v/>
      </c>
      <c r="Z21" s="104">
        <f t="shared" ref="Z21:Z27" si="66">IF(X21&lt;0,X21*(-1),0)</f>
        <v>0</v>
      </c>
      <c r="AA21" s="91" t="str">
        <f t="shared" ref="AA21:AA23" si="67">IF(Y21=Z21,Y21,IF(Z21&gt;0,Z21,Y21))</f>
        <v/>
      </c>
      <c r="AC21" s="13"/>
      <c r="AD21" s="13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52">
        <v>45239</v>
      </c>
      <c r="B22" s="53"/>
      <c r="C22" s="54"/>
      <c r="D22" s="47"/>
      <c r="E22" s="55"/>
      <c r="F22" s="56"/>
      <c r="G22" s="91">
        <f t="shared" si="53"/>
        <v>0</v>
      </c>
      <c r="H22" s="55"/>
      <c r="I22" s="56"/>
      <c r="J22" s="91">
        <f t="shared" si="54"/>
        <v>0</v>
      </c>
      <c r="K22" s="91">
        <f t="shared" si="55"/>
        <v>0</v>
      </c>
      <c r="L22" s="55"/>
      <c r="M22" s="56"/>
      <c r="N22" s="91">
        <f t="shared" si="56"/>
        <v>0</v>
      </c>
      <c r="O22" s="55"/>
      <c r="P22" s="56"/>
      <c r="Q22" s="91">
        <f t="shared" si="57"/>
        <v>0</v>
      </c>
      <c r="R22" s="91">
        <f t="shared" si="58"/>
        <v>0</v>
      </c>
      <c r="S22" s="101">
        <f t="shared" si="59"/>
        <v>0</v>
      </c>
      <c r="T22" s="91" t="str">
        <f t="shared" si="60"/>
        <v/>
      </c>
      <c r="U22" s="91" t="str">
        <f t="shared" si="61"/>
        <v/>
      </c>
      <c r="V22" s="104">
        <f t="shared" si="62"/>
        <v>0</v>
      </c>
      <c r="W22" s="91" t="str">
        <f t="shared" si="63"/>
        <v/>
      </c>
      <c r="X22" s="101" t="str">
        <f t="shared" si="64"/>
        <v/>
      </c>
      <c r="Y22" s="91" t="str">
        <f t="shared" si="65"/>
        <v/>
      </c>
      <c r="Z22" s="104">
        <f t="shared" si="66"/>
        <v>0</v>
      </c>
      <c r="AA22" s="91" t="str">
        <f t="shared" si="67"/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52">
        <v>45240</v>
      </c>
      <c r="B23" s="53"/>
      <c r="C23" s="54"/>
      <c r="D23" s="47"/>
      <c r="E23" s="55"/>
      <c r="F23" s="56"/>
      <c r="G23" s="91">
        <f t="shared" si="53"/>
        <v>0</v>
      </c>
      <c r="H23" s="55"/>
      <c r="I23" s="56"/>
      <c r="J23" s="91">
        <f t="shared" si="54"/>
        <v>0</v>
      </c>
      <c r="K23" s="91">
        <f t="shared" si="55"/>
        <v>0</v>
      </c>
      <c r="L23" s="55"/>
      <c r="M23" s="56"/>
      <c r="N23" s="91">
        <f t="shared" si="56"/>
        <v>0</v>
      </c>
      <c r="O23" s="55"/>
      <c r="P23" s="56"/>
      <c r="Q23" s="91">
        <f t="shared" si="57"/>
        <v>0</v>
      </c>
      <c r="R23" s="91">
        <f t="shared" si="58"/>
        <v>0</v>
      </c>
      <c r="S23" s="101">
        <f t="shared" si="59"/>
        <v>0</v>
      </c>
      <c r="T23" s="91" t="str">
        <f t="shared" si="60"/>
        <v/>
      </c>
      <c r="U23" s="91" t="str">
        <f t="shared" si="61"/>
        <v/>
      </c>
      <c r="V23" s="104">
        <f t="shared" si="62"/>
        <v>0</v>
      </c>
      <c r="W23" s="91" t="str">
        <f t="shared" si="63"/>
        <v/>
      </c>
      <c r="X23" s="101" t="str">
        <f t="shared" si="64"/>
        <v/>
      </c>
      <c r="Y23" s="91" t="str">
        <f t="shared" si="65"/>
        <v/>
      </c>
      <c r="Z23" s="104">
        <f t="shared" si="66"/>
        <v>0</v>
      </c>
      <c r="AA23" s="91" t="str">
        <f t="shared" si="67"/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45">
        <v>45241</v>
      </c>
      <c r="B24" s="46"/>
      <c r="C24" s="47"/>
      <c r="D24" s="47"/>
      <c r="E24" s="48"/>
      <c r="F24" s="49"/>
      <c r="G24" s="91">
        <f t="shared" si="53"/>
        <v>0</v>
      </c>
      <c r="H24" s="48"/>
      <c r="I24" s="49"/>
      <c r="J24" s="91">
        <f t="shared" si="54"/>
        <v>0</v>
      </c>
      <c r="K24" s="95">
        <f t="shared" si="55"/>
        <v>0</v>
      </c>
      <c r="L24" s="48"/>
      <c r="M24" s="49"/>
      <c r="N24" s="91">
        <f t="shared" si="56"/>
        <v>0</v>
      </c>
      <c r="O24" s="48"/>
      <c r="P24" s="49"/>
      <c r="Q24" s="91">
        <f t="shared" si="57"/>
        <v>0</v>
      </c>
      <c r="R24" s="95">
        <f t="shared" si="58"/>
        <v>0</v>
      </c>
      <c r="S24" s="95">
        <f t="shared" si="59"/>
        <v>0</v>
      </c>
      <c r="T24" s="95" t="str">
        <f t="shared" ref="T24:T25" si="68">IF($D24="X","",IF($S24=0,"",ROUND($S24,10)))</f>
        <v/>
      </c>
      <c r="U24" s="95" t="str">
        <f t="shared" si="61"/>
        <v/>
      </c>
      <c r="V24" s="103">
        <f t="shared" si="62"/>
        <v>0</v>
      </c>
      <c r="W24" s="95" t="str">
        <f t="shared" ref="W24:W25" si="69">IF($D24="X","",IF($S24=0,"",ROUND($S24,10)))</f>
        <v/>
      </c>
      <c r="X24" s="95" t="str">
        <f t="shared" ref="X24:X25" si="70">IF($D24="X",ROUND($S24,10),"")</f>
        <v/>
      </c>
      <c r="Y24" s="95" t="str">
        <f t="shared" si="65"/>
        <v/>
      </c>
      <c r="Z24" s="95">
        <f t="shared" si="66"/>
        <v>0</v>
      </c>
      <c r="AA24" s="95" t="str">
        <f t="shared" ref="AA24:AA25" si="71">IF($D24="X",ROUND($S24,10),"")</f>
        <v/>
      </c>
      <c r="AC24" s="65" t="s">
        <v>30</v>
      </c>
      <c r="AD24" s="65"/>
      <c r="AE24" s="51">
        <f>COUNTIF(B$14:B$44,"1/2av")</f>
        <v>0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45">
        <v>45242</v>
      </c>
      <c r="B25" s="46"/>
      <c r="C25" s="47"/>
      <c r="D25" s="47"/>
      <c r="E25" s="48"/>
      <c r="F25" s="49"/>
      <c r="G25" s="91">
        <f t="shared" si="53"/>
        <v>0</v>
      </c>
      <c r="H25" s="48"/>
      <c r="I25" s="49"/>
      <c r="J25" s="91">
        <f t="shared" si="54"/>
        <v>0</v>
      </c>
      <c r="K25" s="95">
        <f t="shared" si="55"/>
        <v>0</v>
      </c>
      <c r="L25" s="48"/>
      <c r="M25" s="49"/>
      <c r="N25" s="91">
        <f t="shared" si="56"/>
        <v>0</v>
      </c>
      <c r="O25" s="48"/>
      <c r="P25" s="49"/>
      <c r="Q25" s="91">
        <f t="shared" si="57"/>
        <v>0</v>
      </c>
      <c r="R25" s="95">
        <f t="shared" si="58"/>
        <v>0</v>
      </c>
      <c r="S25" s="95">
        <f t="shared" si="59"/>
        <v>0</v>
      </c>
      <c r="T25" s="95" t="str">
        <f t="shared" si="68"/>
        <v/>
      </c>
      <c r="U25" s="95" t="str">
        <f t="shared" si="61"/>
        <v/>
      </c>
      <c r="V25" s="103">
        <f t="shared" si="62"/>
        <v>0</v>
      </c>
      <c r="W25" s="95" t="str">
        <f t="shared" si="69"/>
        <v/>
      </c>
      <c r="X25" s="95" t="str">
        <f t="shared" si="70"/>
        <v/>
      </c>
      <c r="Y25" s="95" t="str">
        <f t="shared" si="65"/>
        <v/>
      </c>
      <c r="Z25" s="95">
        <f t="shared" si="66"/>
        <v>0</v>
      </c>
      <c r="AA25" s="95" t="str">
        <f t="shared" si="71"/>
        <v/>
      </c>
      <c r="AC25" s="66" t="s">
        <v>22</v>
      </c>
      <c r="AD25" s="66"/>
      <c r="AE25" s="51">
        <f>AE23+(AE24*0.5)+Okt!AE25</f>
        <v>0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52">
        <v>45243</v>
      </c>
      <c r="B26" s="53"/>
      <c r="C26" s="54"/>
      <c r="D26" s="47"/>
      <c r="E26" s="55"/>
      <c r="F26" s="56"/>
      <c r="G26" s="91">
        <f t="shared" si="53"/>
        <v>0</v>
      </c>
      <c r="H26" s="55"/>
      <c r="I26" s="56"/>
      <c r="J26" s="91">
        <f t="shared" si="54"/>
        <v>0</v>
      </c>
      <c r="K26" s="91">
        <f t="shared" si="55"/>
        <v>0</v>
      </c>
      <c r="L26" s="55"/>
      <c r="M26" s="56"/>
      <c r="N26" s="91">
        <f t="shared" si="56"/>
        <v>0</v>
      </c>
      <c r="O26" s="55"/>
      <c r="P26" s="56"/>
      <c r="Q26" s="91">
        <f t="shared" si="57"/>
        <v>0</v>
      </c>
      <c r="R26" s="91">
        <f t="shared" si="58"/>
        <v>0</v>
      </c>
      <c r="S26" s="101">
        <f t="shared" si="59"/>
        <v>0</v>
      </c>
      <c r="T26" s="91" t="str">
        <f t="shared" ref="T26:T27" si="72">IF(B26="av",($E$7)*(-1),IF(B26="df",($E$7)*(-1),IF(D26="X","",IF(B26="sd",ROUND(S26-($E$7*(1-$AE$4)),10),IF(S26=0,"",ROUND(S26-$E$7,10))))))</f>
        <v/>
      </c>
      <c r="U26" s="91" t="str">
        <f t="shared" si="61"/>
        <v/>
      </c>
      <c r="V26" s="104">
        <f t="shared" si="62"/>
        <v>0</v>
      </c>
      <c r="W26" s="91" t="str">
        <f t="shared" ref="W26:W27" si="73">IF(U26=V26,U26,IF(V26&gt;0,V26,U26))</f>
        <v/>
      </c>
      <c r="X26" s="101" t="str">
        <f t="shared" ref="X26:X27" si="74">IF(D26="X",ROUND(S26-$E$7,10),"")</f>
        <v/>
      </c>
      <c r="Y26" s="91" t="str">
        <f t="shared" si="65"/>
        <v/>
      </c>
      <c r="Z26" s="104">
        <f t="shared" si="66"/>
        <v>0</v>
      </c>
      <c r="AA26" s="91" t="str">
        <f t="shared" ref="AA26:AA27" si="75">IF(Y26=Z26,Y26,IF(Z26&gt;0,Z26,Y26))</f>
        <v/>
      </c>
      <c r="AE26" s="29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52">
        <v>45244</v>
      </c>
      <c r="B27" s="53"/>
      <c r="C27" s="54"/>
      <c r="D27" s="47"/>
      <c r="E27" s="55"/>
      <c r="F27" s="56"/>
      <c r="G27" s="91">
        <f t="shared" si="53"/>
        <v>0</v>
      </c>
      <c r="H27" s="55"/>
      <c r="I27" s="56"/>
      <c r="J27" s="91">
        <f t="shared" si="54"/>
        <v>0</v>
      </c>
      <c r="K27" s="91">
        <f t="shared" si="55"/>
        <v>0</v>
      </c>
      <c r="L27" s="55"/>
      <c r="M27" s="56"/>
      <c r="N27" s="91">
        <f t="shared" si="56"/>
        <v>0</v>
      </c>
      <c r="O27" s="55"/>
      <c r="P27" s="56"/>
      <c r="Q27" s="91">
        <f t="shared" si="57"/>
        <v>0</v>
      </c>
      <c r="R27" s="91">
        <f t="shared" si="58"/>
        <v>0</v>
      </c>
      <c r="S27" s="101">
        <f t="shared" si="59"/>
        <v>0</v>
      </c>
      <c r="T27" s="91" t="str">
        <f t="shared" si="72"/>
        <v/>
      </c>
      <c r="U27" s="91" t="str">
        <f t="shared" si="61"/>
        <v/>
      </c>
      <c r="V27" s="104">
        <f t="shared" si="62"/>
        <v>0</v>
      </c>
      <c r="W27" s="91" t="str">
        <f t="shared" si="73"/>
        <v/>
      </c>
      <c r="X27" s="101" t="str">
        <f t="shared" si="74"/>
        <v/>
      </c>
      <c r="Y27" s="91" t="str">
        <f t="shared" si="65"/>
        <v/>
      </c>
      <c r="Z27" s="104">
        <f t="shared" si="66"/>
        <v>0</v>
      </c>
      <c r="AA27" s="91" t="str">
        <f t="shared" si="75"/>
        <v/>
      </c>
      <c r="AC27" s="43" t="s">
        <v>21</v>
      </c>
      <c r="AD27" s="43"/>
      <c r="AE27" s="4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13" customFormat="1" ht="14.25" customHeight="1" x14ac:dyDescent="0.5">
      <c r="A28" s="52">
        <v>45245</v>
      </c>
      <c r="B28" s="53"/>
      <c r="C28" s="54"/>
      <c r="D28" s="47"/>
      <c r="E28" s="55"/>
      <c r="F28" s="56"/>
      <c r="G28" s="91">
        <f t="shared" ref="G28:G44" si="76">IF(E28="",0,CONCATENATE(E28,":",F28))</f>
        <v>0</v>
      </c>
      <c r="H28" s="55"/>
      <c r="I28" s="56"/>
      <c r="J28" s="91">
        <f t="shared" ref="J28:J44" si="77">IF(H28="",0,CONCATENATE(H28,":",I28))</f>
        <v>0</v>
      </c>
      <c r="K28" s="91">
        <f t="shared" ref="K28:K44" si="78">J28-G28</f>
        <v>0</v>
      </c>
      <c r="L28" s="55"/>
      <c r="M28" s="56"/>
      <c r="N28" s="91">
        <f t="shared" ref="N28:N44" si="79">IF(L28="",0,CONCATENATE(L28,":",M28))</f>
        <v>0</v>
      </c>
      <c r="O28" s="55"/>
      <c r="P28" s="56"/>
      <c r="Q28" s="91">
        <f t="shared" ref="Q28:Q44" si="80">IF(O28="",0,CONCATENATE(O28,":",P28))</f>
        <v>0</v>
      </c>
      <c r="R28" s="91">
        <f t="shared" ref="R28:R43" si="81">Q28-N28</f>
        <v>0</v>
      </c>
      <c r="S28" s="101">
        <f t="shared" ref="S28:S43" si="82">K28+R28</f>
        <v>0</v>
      </c>
      <c r="T28" s="91" t="str">
        <f t="shared" ref="T28:T30" si="83">IF(B28="av",($E$7)*(-1),IF(B28="df",($E$7)*(-1),IF(D28="X","",IF(B28="sd",ROUND(S28-($E$7*(1-$AE$4)),10),IF(S28=0,"",ROUND(S28-$E$7,10))))))</f>
        <v/>
      </c>
      <c r="U28" s="91" t="str">
        <f t="shared" ref="U28:U43" si="84">IF(T28&gt;0,T28,0)</f>
        <v/>
      </c>
      <c r="V28" s="104">
        <f t="shared" ref="V28:V43" si="85">IF(T28&lt;0,T28*(-1),0)</f>
        <v>0</v>
      </c>
      <c r="W28" s="91" t="str">
        <f t="shared" ref="W28:W30" si="86">IF(U28=V28,U28,IF(V28&gt;0,V28,U28))</f>
        <v/>
      </c>
      <c r="X28" s="101" t="str">
        <f t="shared" ref="X28:X30" si="87">IF(D28="X",ROUND(S28-$E$7,10),"")</f>
        <v/>
      </c>
      <c r="Y28" s="91" t="str">
        <f t="shared" ref="Y28:Y43" si="88">IF(X28&gt;0,X28,0)</f>
        <v/>
      </c>
      <c r="Z28" s="104">
        <f t="shared" ref="Z28:Z43" si="89">IF(X28&lt;0,X28*(-1),0)</f>
        <v>0</v>
      </c>
      <c r="AA28" s="91" t="str">
        <f t="shared" ref="AA28:AA30" si="90">IF(Y28=Z28,Y28,IF(Z28&gt;0,Z28,Y28))</f>
        <v/>
      </c>
      <c r="AC28" s="50" t="s">
        <v>23</v>
      </c>
      <c r="AD28" s="108">
        <f>Y$45-Z$45</f>
        <v>0</v>
      </c>
      <c r="AE28" s="104">
        <f>IF(AD28=0,0,IF(AD28&lt;0,AD28*(-1),AD28))</f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13" customFormat="1" ht="14.25" customHeight="1" x14ac:dyDescent="0.5">
      <c r="A29" s="52">
        <v>45246</v>
      </c>
      <c r="B29" s="53"/>
      <c r="C29" s="54"/>
      <c r="D29" s="47"/>
      <c r="E29" s="55"/>
      <c r="F29" s="56"/>
      <c r="G29" s="91">
        <f t="shared" si="76"/>
        <v>0</v>
      </c>
      <c r="H29" s="55"/>
      <c r="I29" s="56"/>
      <c r="J29" s="91">
        <f t="shared" si="77"/>
        <v>0</v>
      </c>
      <c r="K29" s="91">
        <f t="shared" si="78"/>
        <v>0</v>
      </c>
      <c r="L29" s="55"/>
      <c r="M29" s="56"/>
      <c r="N29" s="91">
        <f t="shared" si="79"/>
        <v>0</v>
      </c>
      <c r="O29" s="55"/>
      <c r="P29" s="56"/>
      <c r="Q29" s="91">
        <f t="shared" si="80"/>
        <v>0</v>
      </c>
      <c r="R29" s="91">
        <f t="shared" si="81"/>
        <v>0</v>
      </c>
      <c r="S29" s="101">
        <f t="shared" si="82"/>
        <v>0</v>
      </c>
      <c r="T29" s="91" t="str">
        <f t="shared" si="83"/>
        <v/>
      </c>
      <c r="U29" s="91" t="str">
        <f t="shared" si="84"/>
        <v/>
      </c>
      <c r="V29" s="104">
        <f t="shared" si="85"/>
        <v>0</v>
      </c>
      <c r="W29" s="91" t="str">
        <f t="shared" si="86"/>
        <v/>
      </c>
      <c r="X29" s="101" t="str">
        <f t="shared" si="87"/>
        <v/>
      </c>
      <c r="Y29" s="91" t="str">
        <f t="shared" si="88"/>
        <v/>
      </c>
      <c r="Z29" s="104">
        <f t="shared" si="89"/>
        <v>0</v>
      </c>
      <c r="AA29" s="91" t="str">
        <f t="shared" si="90"/>
        <v/>
      </c>
      <c r="AC29" s="50" t="s">
        <v>12</v>
      </c>
      <c r="AD29" s="108">
        <f>AD28+Okt!AD29</f>
        <v>0</v>
      </c>
      <c r="AE29" s="104">
        <f>IF(AD29=0,0,IF(AD29&lt;0,AD29*(-1),AD29))</f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52">
        <v>45247</v>
      </c>
      <c r="B30" s="53"/>
      <c r="C30" s="54"/>
      <c r="D30" s="47"/>
      <c r="E30" s="55"/>
      <c r="F30" s="56"/>
      <c r="G30" s="91">
        <f t="shared" si="76"/>
        <v>0</v>
      </c>
      <c r="H30" s="55"/>
      <c r="I30" s="56"/>
      <c r="J30" s="91">
        <f t="shared" si="77"/>
        <v>0</v>
      </c>
      <c r="K30" s="91">
        <f t="shared" si="78"/>
        <v>0</v>
      </c>
      <c r="L30" s="55"/>
      <c r="M30" s="56"/>
      <c r="N30" s="91">
        <f t="shared" si="79"/>
        <v>0</v>
      </c>
      <c r="O30" s="55"/>
      <c r="P30" s="56"/>
      <c r="Q30" s="91">
        <f t="shared" si="80"/>
        <v>0</v>
      </c>
      <c r="R30" s="91">
        <f t="shared" si="81"/>
        <v>0</v>
      </c>
      <c r="S30" s="101">
        <f t="shared" si="82"/>
        <v>0</v>
      </c>
      <c r="T30" s="91" t="str">
        <f t="shared" si="83"/>
        <v/>
      </c>
      <c r="U30" s="91" t="str">
        <f t="shared" si="84"/>
        <v/>
      </c>
      <c r="V30" s="104">
        <f t="shared" si="85"/>
        <v>0</v>
      </c>
      <c r="W30" s="91" t="str">
        <f t="shared" si="86"/>
        <v/>
      </c>
      <c r="X30" s="101" t="str">
        <f t="shared" si="87"/>
        <v/>
      </c>
      <c r="Y30" s="91" t="str">
        <f t="shared" si="88"/>
        <v/>
      </c>
      <c r="Z30" s="104">
        <f t="shared" si="89"/>
        <v>0</v>
      </c>
      <c r="AA30" s="91" t="str">
        <f t="shared" si="90"/>
        <v/>
      </c>
      <c r="AC30" s="67" t="s">
        <v>31</v>
      </c>
      <c r="AD30" s="67"/>
      <c r="AE30" s="51">
        <f>COUNTIF(B$14:B$44,"ao")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45">
        <v>45248</v>
      </c>
      <c r="B31" s="46"/>
      <c r="C31" s="47"/>
      <c r="D31" s="47"/>
      <c r="E31" s="48"/>
      <c r="F31" s="49"/>
      <c r="G31" s="91">
        <f t="shared" si="76"/>
        <v>0</v>
      </c>
      <c r="H31" s="48"/>
      <c r="I31" s="49"/>
      <c r="J31" s="91">
        <f t="shared" si="77"/>
        <v>0</v>
      </c>
      <c r="K31" s="95">
        <f t="shared" si="78"/>
        <v>0</v>
      </c>
      <c r="L31" s="48"/>
      <c r="M31" s="49"/>
      <c r="N31" s="91">
        <f t="shared" si="79"/>
        <v>0</v>
      </c>
      <c r="O31" s="48"/>
      <c r="P31" s="49"/>
      <c r="Q31" s="91">
        <f t="shared" si="80"/>
        <v>0</v>
      </c>
      <c r="R31" s="95">
        <f t="shared" si="81"/>
        <v>0</v>
      </c>
      <c r="S31" s="95">
        <f t="shared" si="82"/>
        <v>0</v>
      </c>
      <c r="T31" s="95" t="str">
        <f t="shared" ref="T31:T32" si="91">IF($D31="X","",IF($S31=0,"",ROUND($S31,10)))</f>
        <v/>
      </c>
      <c r="U31" s="95" t="str">
        <f t="shared" si="84"/>
        <v/>
      </c>
      <c r="V31" s="103">
        <f t="shared" si="85"/>
        <v>0</v>
      </c>
      <c r="W31" s="95" t="str">
        <f t="shared" ref="W31:W32" si="92">IF($D31="X","",IF($S31=0,"",ROUND($S31,10)))</f>
        <v/>
      </c>
      <c r="X31" s="95" t="str">
        <f t="shared" ref="X31:X32" si="93">IF($D31="X",ROUND($S31,10),"")</f>
        <v/>
      </c>
      <c r="Y31" s="95" t="str">
        <f t="shared" si="88"/>
        <v/>
      </c>
      <c r="Z31" s="95">
        <f t="shared" si="89"/>
        <v>0</v>
      </c>
      <c r="AA31" s="95" t="str">
        <f t="shared" ref="AA31:AA32" si="94">IF($D31="X",ROUND($S31,10),"")</f>
        <v/>
      </c>
      <c r="AE31" s="29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45">
        <v>45249</v>
      </c>
      <c r="B32" s="46"/>
      <c r="C32" s="47"/>
      <c r="D32" s="47"/>
      <c r="E32" s="48"/>
      <c r="F32" s="49"/>
      <c r="G32" s="91">
        <f t="shared" si="76"/>
        <v>0</v>
      </c>
      <c r="H32" s="48"/>
      <c r="I32" s="49"/>
      <c r="J32" s="91">
        <f t="shared" si="77"/>
        <v>0</v>
      </c>
      <c r="K32" s="95">
        <f t="shared" si="78"/>
        <v>0</v>
      </c>
      <c r="L32" s="48"/>
      <c r="M32" s="49"/>
      <c r="N32" s="91">
        <f t="shared" si="79"/>
        <v>0</v>
      </c>
      <c r="O32" s="48"/>
      <c r="P32" s="49"/>
      <c r="Q32" s="91">
        <f t="shared" si="80"/>
        <v>0</v>
      </c>
      <c r="R32" s="95">
        <f t="shared" si="81"/>
        <v>0</v>
      </c>
      <c r="S32" s="95">
        <f t="shared" si="82"/>
        <v>0</v>
      </c>
      <c r="T32" s="95" t="str">
        <f t="shared" si="91"/>
        <v/>
      </c>
      <c r="U32" s="95" t="str">
        <f t="shared" si="84"/>
        <v/>
      </c>
      <c r="V32" s="103">
        <f t="shared" si="85"/>
        <v>0</v>
      </c>
      <c r="W32" s="95" t="str">
        <f t="shared" si="92"/>
        <v/>
      </c>
      <c r="X32" s="95" t="str">
        <f t="shared" si="93"/>
        <v/>
      </c>
      <c r="Y32" s="95" t="str">
        <f t="shared" si="88"/>
        <v/>
      </c>
      <c r="Z32" s="95">
        <f t="shared" si="89"/>
        <v>0</v>
      </c>
      <c r="AA32" s="95" t="str">
        <f t="shared" si="94"/>
        <v/>
      </c>
      <c r="AC32" s="43" t="s">
        <v>15</v>
      </c>
      <c r="AD32" s="43"/>
      <c r="AE32" s="6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52">
        <v>45250</v>
      </c>
      <c r="B33" s="53"/>
      <c r="C33" s="54"/>
      <c r="D33" s="47"/>
      <c r="E33" s="55"/>
      <c r="F33" s="56"/>
      <c r="G33" s="91">
        <f t="shared" si="76"/>
        <v>0</v>
      </c>
      <c r="H33" s="55"/>
      <c r="I33" s="56"/>
      <c r="J33" s="91">
        <f t="shared" si="77"/>
        <v>0</v>
      </c>
      <c r="K33" s="91">
        <f t="shared" si="78"/>
        <v>0</v>
      </c>
      <c r="L33" s="55"/>
      <c r="M33" s="56"/>
      <c r="N33" s="91">
        <f t="shared" si="79"/>
        <v>0</v>
      </c>
      <c r="O33" s="55"/>
      <c r="P33" s="56"/>
      <c r="Q33" s="91">
        <f t="shared" si="80"/>
        <v>0</v>
      </c>
      <c r="R33" s="91">
        <f t="shared" si="81"/>
        <v>0</v>
      </c>
      <c r="S33" s="101">
        <f t="shared" si="82"/>
        <v>0</v>
      </c>
      <c r="T33" s="91" t="str">
        <f t="shared" ref="T33:T37" si="95">IF(B33="av",($E$7)*(-1),IF(B33="df",($E$7)*(-1),IF(D33="X","",IF(B33="sd",ROUND(S33-($E$7*(1-$AE$4)),10),IF(S33=0,"",ROUND(S33-$E$7,10))))))</f>
        <v/>
      </c>
      <c r="U33" s="91" t="str">
        <f t="shared" si="84"/>
        <v/>
      </c>
      <c r="V33" s="104">
        <f t="shared" si="85"/>
        <v>0</v>
      </c>
      <c r="W33" s="91" t="str">
        <f t="shared" ref="W33:W37" si="96">IF(U33=V33,U33,IF(V33&gt;0,V33,U33))</f>
        <v/>
      </c>
      <c r="X33" s="101" t="str">
        <f t="shared" ref="X33:X37" si="97">IF(D33="X",ROUND(S33-$E$7,10),"")</f>
        <v/>
      </c>
      <c r="Y33" s="91" t="str">
        <f t="shared" si="88"/>
        <v/>
      </c>
      <c r="Z33" s="104">
        <f t="shared" si="89"/>
        <v>0</v>
      </c>
      <c r="AA33" s="91" t="str">
        <f t="shared" ref="AA33:AA37" si="98">IF(Y33=Z33,Y33,IF(Z33&gt;0,Z33,Y33))</f>
        <v/>
      </c>
      <c r="AC33" s="67" t="s">
        <v>32</v>
      </c>
      <c r="AD33" s="67"/>
      <c r="AE33" s="68">
        <f>IF($AE$5-(COUNTIF(B$14:B$44,"f")+($AE$5-Okt!AE33))&gt;-1,Okt!AE33-COUNTIF(B$14:B$44,"f"),0)</f>
        <v>10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52">
        <v>45251</v>
      </c>
      <c r="B34" s="53"/>
      <c r="C34" s="54"/>
      <c r="D34" s="47"/>
      <c r="E34" s="55"/>
      <c r="F34" s="56"/>
      <c r="G34" s="91">
        <f t="shared" si="76"/>
        <v>0</v>
      </c>
      <c r="H34" s="55"/>
      <c r="I34" s="56"/>
      <c r="J34" s="91">
        <f t="shared" si="77"/>
        <v>0</v>
      </c>
      <c r="K34" s="91">
        <f t="shared" si="78"/>
        <v>0</v>
      </c>
      <c r="L34" s="55"/>
      <c r="M34" s="56"/>
      <c r="N34" s="91">
        <f t="shared" si="79"/>
        <v>0</v>
      </c>
      <c r="O34" s="55"/>
      <c r="P34" s="56"/>
      <c r="Q34" s="91">
        <f t="shared" si="80"/>
        <v>0</v>
      </c>
      <c r="R34" s="91">
        <f t="shared" si="81"/>
        <v>0</v>
      </c>
      <c r="S34" s="101">
        <f t="shared" si="82"/>
        <v>0</v>
      </c>
      <c r="T34" s="91" t="str">
        <f t="shared" si="95"/>
        <v/>
      </c>
      <c r="U34" s="91" t="str">
        <f t="shared" si="84"/>
        <v/>
      </c>
      <c r="V34" s="104">
        <f t="shared" si="85"/>
        <v>0</v>
      </c>
      <c r="W34" s="91" t="str">
        <f t="shared" si="96"/>
        <v/>
      </c>
      <c r="X34" s="101" t="str">
        <f t="shared" si="97"/>
        <v/>
      </c>
      <c r="Y34" s="91" t="str">
        <f t="shared" si="88"/>
        <v/>
      </c>
      <c r="Z34" s="104">
        <f t="shared" si="89"/>
        <v>0</v>
      </c>
      <c r="AA34" s="91" t="str">
        <f t="shared" si="98"/>
        <v/>
      </c>
      <c r="AC34" s="69" t="s">
        <v>28</v>
      </c>
      <c r="AD34" s="69"/>
      <c r="AE34" s="51">
        <f>IF(Okt!AE34&gt;0,Okt!AE34+COUNTIF(B$14:B$44,"f"),IF(COUNTIF(B$14:B$44,"f")&gt;Okt!AE33,COUNTIF(B$14:B$44,"f")-Okt!AE33,0))</f>
        <v>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13" customFormat="1" ht="14.25" customHeight="1" x14ac:dyDescent="0.5">
      <c r="A35" s="52">
        <v>45252</v>
      </c>
      <c r="B35" s="53"/>
      <c r="C35" s="54"/>
      <c r="D35" s="47"/>
      <c r="E35" s="55"/>
      <c r="F35" s="56"/>
      <c r="G35" s="91">
        <f t="shared" si="76"/>
        <v>0</v>
      </c>
      <c r="H35" s="55"/>
      <c r="I35" s="56"/>
      <c r="J35" s="91">
        <f t="shared" si="77"/>
        <v>0</v>
      </c>
      <c r="K35" s="91">
        <f t="shared" si="78"/>
        <v>0</v>
      </c>
      <c r="L35" s="55"/>
      <c r="M35" s="56"/>
      <c r="N35" s="91">
        <f t="shared" si="79"/>
        <v>0</v>
      </c>
      <c r="O35" s="55"/>
      <c r="P35" s="56"/>
      <c r="Q35" s="91">
        <f t="shared" si="80"/>
        <v>0</v>
      </c>
      <c r="R35" s="91">
        <f t="shared" si="81"/>
        <v>0</v>
      </c>
      <c r="S35" s="101">
        <f t="shared" si="82"/>
        <v>0</v>
      </c>
      <c r="T35" s="91" t="str">
        <f t="shared" si="95"/>
        <v/>
      </c>
      <c r="U35" s="91" t="str">
        <f t="shared" si="84"/>
        <v/>
      </c>
      <c r="V35" s="104">
        <f t="shared" si="85"/>
        <v>0</v>
      </c>
      <c r="W35" s="91" t="str">
        <f t="shared" si="96"/>
        <v/>
      </c>
      <c r="X35" s="101" t="str">
        <f t="shared" si="97"/>
        <v/>
      </c>
      <c r="Y35" s="91" t="str">
        <f t="shared" si="88"/>
        <v/>
      </c>
      <c r="Z35" s="104">
        <f t="shared" si="89"/>
        <v>0</v>
      </c>
      <c r="AA35" s="91" t="str">
        <f t="shared" si="98"/>
        <v/>
      </c>
      <c r="AC35" s="67" t="s">
        <v>52</v>
      </c>
      <c r="AD35" s="67"/>
      <c r="AE35" s="68">
        <f>IF($AE$6-(COUNTIF(B$14:B$44,"s")+($AE$6-Okt!AE35))&gt;-1,Okt!AE35-COUNTIF(B$14:B$44,"s"),0)</f>
        <v>0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s="13" customFormat="1" ht="14.25" customHeight="1" x14ac:dyDescent="0.5">
      <c r="A36" s="52">
        <v>45253</v>
      </c>
      <c r="B36" s="53"/>
      <c r="C36" s="54"/>
      <c r="D36" s="47"/>
      <c r="E36" s="55"/>
      <c r="F36" s="56"/>
      <c r="G36" s="91">
        <f t="shared" si="76"/>
        <v>0</v>
      </c>
      <c r="H36" s="55"/>
      <c r="I36" s="56"/>
      <c r="J36" s="91">
        <f t="shared" si="77"/>
        <v>0</v>
      </c>
      <c r="K36" s="91">
        <f t="shared" si="78"/>
        <v>0</v>
      </c>
      <c r="L36" s="55"/>
      <c r="M36" s="56"/>
      <c r="N36" s="91">
        <f t="shared" si="79"/>
        <v>0</v>
      </c>
      <c r="O36" s="55"/>
      <c r="P36" s="56"/>
      <c r="Q36" s="91">
        <f t="shared" si="80"/>
        <v>0</v>
      </c>
      <c r="R36" s="91">
        <f t="shared" si="81"/>
        <v>0</v>
      </c>
      <c r="S36" s="101">
        <f t="shared" si="82"/>
        <v>0</v>
      </c>
      <c r="T36" s="91" t="str">
        <f t="shared" si="95"/>
        <v/>
      </c>
      <c r="U36" s="91" t="str">
        <f t="shared" si="84"/>
        <v/>
      </c>
      <c r="V36" s="104">
        <f t="shared" si="85"/>
        <v>0</v>
      </c>
      <c r="W36" s="91" t="str">
        <f t="shared" si="96"/>
        <v/>
      </c>
      <c r="X36" s="101" t="str">
        <f t="shared" si="97"/>
        <v/>
      </c>
      <c r="Y36" s="91" t="str">
        <f t="shared" si="88"/>
        <v/>
      </c>
      <c r="Z36" s="104">
        <f t="shared" si="89"/>
        <v>0</v>
      </c>
      <c r="AA36" s="91" t="str">
        <f t="shared" si="98"/>
        <v/>
      </c>
      <c r="AC36" s="67" t="s">
        <v>33</v>
      </c>
      <c r="AD36" s="67"/>
      <c r="AE36" s="51">
        <f>COUNTIF(B$14:B$44,"vp")+Okt!AE36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52">
        <v>45254</v>
      </c>
      <c r="B37" s="53"/>
      <c r="C37" s="54"/>
      <c r="D37" s="47"/>
      <c r="E37" s="55"/>
      <c r="F37" s="56"/>
      <c r="G37" s="91">
        <f t="shared" si="76"/>
        <v>0</v>
      </c>
      <c r="H37" s="55"/>
      <c r="I37" s="56"/>
      <c r="J37" s="91">
        <f t="shared" si="77"/>
        <v>0</v>
      </c>
      <c r="K37" s="91">
        <f t="shared" si="78"/>
        <v>0</v>
      </c>
      <c r="L37" s="55"/>
      <c r="M37" s="56"/>
      <c r="N37" s="91">
        <f t="shared" si="79"/>
        <v>0</v>
      </c>
      <c r="O37" s="55"/>
      <c r="P37" s="56"/>
      <c r="Q37" s="91">
        <f t="shared" si="80"/>
        <v>0</v>
      </c>
      <c r="R37" s="91">
        <f t="shared" si="81"/>
        <v>0</v>
      </c>
      <c r="S37" s="101">
        <f t="shared" si="82"/>
        <v>0</v>
      </c>
      <c r="T37" s="91" t="str">
        <f t="shared" si="95"/>
        <v/>
      </c>
      <c r="U37" s="91" t="str">
        <f t="shared" si="84"/>
        <v/>
      </c>
      <c r="V37" s="104">
        <f t="shared" si="85"/>
        <v>0</v>
      </c>
      <c r="W37" s="91" t="str">
        <f t="shared" si="96"/>
        <v/>
      </c>
      <c r="X37" s="101" t="str">
        <f t="shared" si="97"/>
        <v/>
      </c>
      <c r="Y37" s="91" t="str">
        <f t="shared" si="88"/>
        <v/>
      </c>
      <c r="Z37" s="104">
        <f t="shared" si="89"/>
        <v>0</v>
      </c>
      <c r="AA37" s="91" t="str">
        <f t="shared" si="98"/>
        <v/>
      </c>
      <c r="AC37" s="67" t="s">
        <v>34</v>
      </c>
      <c r="AD37" s="67"/>
      <c r="AE37" s="51">
        <f>COUNTIF(B$14:B$44,"sb")+Okt!AE37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45">
        <v>45255</v>
      </c>
      <c r="B38" s="46"/>
      <c r="C38" s="47"/>
      <c r="D38" s="47"/>
      <c r="E38" s="48"/>
      <c r="F38" s="49"/>
      <c r="G38" s="91">
        <f t="shared" si="76"/>
        <v>0</v>
      </c>
      <c r="H38" s="48"/>
      <c r="I38" s="49"/>
      <c r="J38" s="91">
        <f t="shared" si="77"/>
        <v>0</v>
      </c>
      <c r="K38" s="95">
        <f t="shared" si="78"/>
        <v>0</v>
      </c>
      <c r="L38" s="48"/>
      <c r="M38" s="49"/>
      <c r="N38" s="91">
        <f t="shared" si="79"/>
        <v>0</v>
      </c>
      <c r="O38" s="48"/>
      <c r="P38" s="49"/>
      <c r="Q38" s="91">
        <f t="shared" si="80"/>
        <v>0</v>
      </c>
      <c r="R38" s="95">
        <f t="shared" si="81"/>
        <v>0</v>
      </c>
      <c r="S38" s="95">
        <f t="shared" si="82"/>
        <v>0</v>
      </c>
      <c r="T38" s="95" t="str">
        <f t="shared" ref="T38:T39" si="99">IF($D38="X","",IF($S38=0,"",ROUND($S38,10)))</f>
        <v/>
      </c>
      <c r="U38" s="95" t="str">
        <f t="shared" si="84"/>
        <v/>
      </c>
      <c r="V38" s="103">
        <f t="shared" si="85"/>
        <v>0</v>
      </c>
      <c r="W38" s="95" t="str">
        <f t="shared" ref="W38:W39" si="100">IF($D38="X","",IF($S38=0,"",ROUND($S38,10)))</f>
        <v/>
      </c>
      <c r="X38" s="95" t="str">
        <f t="shared" ref="X38:X39" si="101">IF($D38="X",ROUND($S38,10),"")</f>
        <v/>
      </c>
      <c r="Y38" s="95" t="str">
        <f t="shared" si="88"/>
        <v/>
      </c>
      <c r="Z38" s="95">
        <f t="shared" si="89"/>
        <v>0</v>
      </c>
      <c r="AA38" s="95" t="str">
        <f t="shared" ref="AA38:AA39" si="102">IF($D38="X",ROUND($S38,10),"")</f>
        <v/>
      </c>
      <c r="AC38" s="70" t="s">
        <v>35</v>
      </c>
      <c r="AD38" s="70"/>
      <c r="AE38" s="51">
        <f>COUNTIF(B$14:B$44,"sm")+Okt!AE38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45">
        <v>45256</v>
      </c>
      <c r="B39" s="46"/>
      <c r="C39" s="47"/>
      <c r="D39" s="47"/>
      <c r="E39" s="48"/>
      <c r="F39" s="49"/>
      <c r="G39" s="91">
        <f t="shared" si="76"/>
        <v>0</v>
      </c>
      <c r="H39" s="48"/>
      <c r="I39" s="49"/>
      <c r="J39" s="91">
        <f t="shared" si="77"/>
        <v>0</v>
      </c>
      <c r="K39" s="95">
        <f t="shared" si="78"/>
        <v>0</v>
      </c>
      <c r="L39" s="48"/>
      <c r="M39" s="49"/>
      <c r="N39" s="91">
        <f t="shared" si="79"/>
        <v>0</v>
      </c>
      <c r="O39" s="48"/>
      <c r="P39" s="49"/>
      <c r="Q39" s="91">
        <f t="shared" si="80"/>
        <v>0</v>
      </c>
      <c r="R39" s="95">
        <f t="shared" si="81"/>
        <v>0</v>
      </c>
      <c r="S39" s="95">
        <f t="shared" si="82"/>
        <v>0</v>
      </c>
      <c r="T39" s="95" t="str">
        <f t="shared" si="99"/>
        <v/>
      </c>
      <c r="U39" s="95" t="str">
        <f t="shared" si="84"/>
        <v/>
      </c>
      <c r="V39" s="103">
        <f t="shared" si="85"/>
        <v>0</v>
      </c>
      <c r="W39" s="95" t="str">
        <f t="shared" si="100"/>
        <v/>
      </c>
      <c r="X39" s="95" t="str">
        <f t="shared" si="101"/>
        <v/>
      </c>
      <c r="Y39" s="95" t="str">
        <f t="shared" si="88"/>
        <v/>
      </c>
      <c r="Z39" s="95">
        <f t="shared" si="89"/>
        <v>0</v>
      </c>
      <c r="AA39" s="95" t="str">
        <f t="shared" si="102"/>
        <v/>
      </c>
      <c r="AC39" s="70" t="s">
        <v>36</v>
      </c>
      <c r="AD39" s="70"/>
      <c r="AE39" s="51">
        <f>COUNTIF(B$14:B$44,"sd")+Okt!AE39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52">
        <v>45257</v>
      </c>
      <c r="B40" s="53"/>
      <c r="C40" s="54"/>
      <c r="D40" s="47"/>
      <c r="E40" s="55"/>
      <c r="F40" s="56"/>
      <c r="G40" s="91">
        <f t="shared" si="76"/>
        <v>0</v>
      </c>
      <c r="H40" s="55"/>
      <c r="I40" s="56"/>
      <c r="J40" s="91">
        <f t="shared" si="77"/>
        <v>0</v>
      </c>
      <c r="K40" s="91">
        <f t="shared" si="78"/>
        <v>0</v>
      </c>
      <c r="L40" s="55"/>
      <c r="M40" s="56"/>
      <c r="N40" s="91">
        <f t="shared" si="79"/>
        <v>0</v>
      </c>
      <c r="O40" s="55"/>
      <c r="P40" s="56"/>
      <c r="Q40" s="91">
        <f t="shared" si="80"/>
        <v>0</v>
      </c>
      <c r="R40" s="91">
        <f t="shared" si="81"/>
        <v>0</v>
      </c>
      <c r="S40" s="101">
        <f t="shared" si="82"/>
        <v>0</v>
      </c>
      <c r="T40" s="91" t="str">
        <f t="shared" ref="T40:T43" si="103">IF(B40="av",($E$7)*(-1),IF(B40="df",($E$7)*(-1),IF(D40="X","",IF(B40="sd",ROUND(S40-($E$7*(1-$AE$4)),10),IF(S40=0,"",ROUND(S40-$E$7,10))))))</f>
        <v/>
      </c>
      <c r="U40" s="91" t="str">
        <f t="shared" si="84"/>
        <v/>
      </c>
      <c r="V40" s="104">
        <f t="shared" si="85"/>
        <v>0</v>
      </c>
      <c r="W40" s="91" t="str">
        <f t="shared" ref="W40:W43" si="104">IF(U40=V40,U40,IF(V40&gt;0,V40,U40))</f>
        <v/>
      </c>
      <c r="X40" s="101" t="str">
        <f t="shared" ref="X40:X43" si="105">IF(D40="X",ROUND(S40-$E$7,10),"")</f>
        <v/>
      </c>
      <c r="Y40" s="91" t="str">
        <f t="shared" si="88"/>
        <v/>
      </c>
      <c r="Z40" s="104">
        <f t="shared" si="89"/>
        <v>0</v>
      </c>
      <c r="AA40" s="91" t="str">
        <f t="shared" ref="AA40:AA43" si="106">IF(Y40=Z40,Y40,IF(Z40&gt;0,Z40,Y40))</f>
        <v/>
      </c>
      <c r="AC40" s="70" t="s">
        <v>37</v>
      </c>
      <c r="AD40" s="70"/>
      <c r="AE40" s="51">
        <f>COUNTIF(B$14:B$44,"se")+Okt!AE40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52">
        <v>45258</v>
      </c>
      <c r="B41" s="53"/>
      <c r="C41" s="54"/>
      <c r="D41" s="47"/>
      <c r="E41" s="55"/>
      <c r="F41" s="56"/>
      <c r="G41" s="91">
        <f t="shared" si="76"/>
        <v>0</v>
      </c>
      <c r="H41" s="55"/>
      <c r="I41" s="56"/>
      <c r="J41" s="91">
        <f t="shared" si="77"/>
        <v>0</v>
      </c>
      <c r="K41" s="91">
        <f t="shared" si="78"/>
        <v>0</v>
      </c>
      <c r="L41" s="55"/>
      <c r="M41" s="56"/>
      <c r="N41" s="91">
        <f t="shared" si="79"/>
        <v>0</v>
      </c>
      <c r="O41" s="55"/>
      <c r="P41" s="56"/>
      <c r="Q41" s="91">
        <f t="shared" si="80"/>
        <v>0</v>
      </c>
      <c r="R41" s="91">
        <f t="shared" si="81"/>
        <v>0</v>
      </c>
      <c r="S41" s="101">
        <f t="shared" si="82"/>
        <v>0</v>
      </c>
      <c r="T41" s="91" t="str">
        <f t="shared" si="103"/>
        <v/>
      </c>
      <c r="U41" s="91" t="str">
        <f t="shared" si="84"/>
        <v/>
      </c>
      <c r="V41" s="104">
        <f t="shared" si="85"/>
        <v>0</v>
      </c>
      <c r="W41" s="91" t="str">
        <f t="shared" si="104"/>
        <v/>
      </c>
      <c r="X41" s="101" t="str">
        <f t="shared" si="105"/>
        <v/>
      </c>
      <c r="Y41" s="91" t="str">
        <f t="shared" si="88"/>
        <v/>
      </c>
      <c r="Z41" s="104">
        <f t="shared" si="89"/>
        <v>0</v>
      </c>
      <c r="AA41" s="91" t="str">
        <f t="shared" si="106"/>
        <v/>
      </c>
      <c r="AC41" s="70" t="s">
        <v>38</v>
      </c>
      <c r="AD41" s="70"/>
      <c r="AE41" s="51">
        <f>COUNTIF(B$14:B$44,"df")+Okt!AE41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13" customFormat="1" ht="14.25" customHeight="1" x14ac:dyDescent="0.5">
      <c r="A42" s="52">
        <v>45259</v>
      </c>
      <c r="B42" s="53"/>
      <c r="C42" s="54"/>
      <c r="D42" s="47"/>
      <c r="E42" s="55"/>
      <c r="F42" s="56"/>
      <c r="G42" s="91">
        <f t="shared" si="76"/>
        <v>0</v>
      </c>
      <c r="H42" s="55"/>
      <c r="I42" s="56"/>
      <c r="J42" s="91">
        <f t="shared" si="77"/>
        <v>0</v>
      </c>
      <c r="K42" s="91">
        <f t="shared" si="78"/>
        <v>0</v>
      </c>
      <c r="L42" s="55"/>
      <c r="M42" s="56"/>
      <c r="N42" s="91">
        <f t="shared" si="79"/>
        <v>0</v>
      </c>
      <c r="O42" s="55"/>
      <c r="P42" s="56"/>
      <c r="Q42" s="91">
        <f t="shared" si="80"/>
        <v>0</v>
      </c>
      <c r="R42" s="91">
        <f t="shared" si="81"/>
        <v>0</v>
      </c>
      <c r="S42" s="101">
        <f t="shared" si="82"/>
        <v>0</v>
      </c>
      <c r="T42" s="91" t="str">
        <f t="shared" si="103"/>
        <v/>
      </c>
      <c r="U42" s="91" t="str">
        <f t="shared" si="84"/>
        <v/>
      </c>
      <c r="V42" s="104">
        <f t="shared" si="85"/>
        <v>0</v>
      </c>
      <c r="W42" s="91" t="str">
        <f t="shared" si="104"/>
        <v/>
      </c>
      <c r="X42" s="101" t="str">
        <f t="shared" si="105"/>
        <v/>
      </c>
      <c r="Y42" s="91" t="str">
        <f t="shared" si="88"/>
        <v/>
      </c>
      <c r="Z42" s="104">
        <f t="shared" si="89"/>
        <v>0</v>
      </c>
      <c r="AA42" s="91" t="str">
        <f t="shared" si="106"/>
        <v/>
      </c>
      <c r="AC42" s="71" t="s">
        <v>14</v>
      </c>
      <c r="AD42" s="105"/>
      <c r="AE42" s="7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s="13" customFormat="1" ht="14.25" customHeight="1" x14ac:dyDescent="0.5">
      <c r="A43" s="52">
        <v>45260</v>
      </c>
      <c r="B43" s="53"/>
      <c r="C43" s="54"/>
      <c r="D43" s="47"/>
      <c r="E43" s="55"/>
      <c r="F43" s="56"/>
      <c r="G43" s="91">
        <f t="shared" si="76"/>
        <v>0</v>
      </c>
      <c r="H43" s="55"/>
      <c r="I43" s="56"/>
      <c r="J43" s="91">
        <f t="shared" si="77"/>
        <v>0</v>
      </c>
      <c r="K43" s="91">
        <f t="shared" si="78"/>
        <v>0</v>
      </c>
      <c r="L43" s="55"/>
      <c r="M43" s="56"/>
      <c r="N43" s="91">
        <f t="shared" si="79"/>
        <v>0</v>
      </c>
      <c r="O43" s="55"/>
      <c r="P43" s="56"/>
      <c r="Q43" s="91">
        <f t="shared" si="80"/>
        <v>0</v>
      </c>
      <c r="R43" s="91">
        <f t="shared" si="81"/>
        <v>0</v>
      </c>
      <c r="S43" s="101">
        <f t="shared" si="82"/>
        <v>0</v>
      </c>
      <c r="T43" s="91" t="str">
        <f t="shared" si="103"/>
        <v/>
      </c>
      <c r="U43" s="91" t="str">
        <f t="shared" si="84"/>
        <v/>
      </c>
      <c r="V43" s="104">
        <f t="shared" si="85"/>
        <v>0</v>
      </c>
      <c r="W43" s="91" t="str">
        <f t="shared" si="104"/>
        <v/>
      </c>
      <c r="X43" s="101" t="str">
        <f t="shared" si="105"/>
        <v/>
      </c>
      <c r="Y43" s="91" t="str">
        <f t="shared" si="88"/>
        <v/>
      </c>
      <c r="Z43" s="104">
        <f t="shared" si="89"/>
        <v>0</v>
      </c>
      <c r="AA43" s="91" t="str">
        <f t="shared" si="106"/>
        <v/>
      </c>
      <c r="AC43" s="73" t="s">
        <v>24</v>
      </c>
      <c r="AD43" s="106"/>
      <c r="AE43" s="74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52"/>
      <c r="B44" s="53"/>
      <c r="C44" s="54"/>
      <c r="D44" s="47"/>
      <c r="E44" s="55"/>
      <c r="F44" s="56"/>
      <c r="G44" s="91">
        <f t="shared" si="76"/>
        <v>0</v>
      </c>
      <c r="H44" s="55"/>
      <c r="I44" s="56"/>
      <c r="J44" s="91">
        <f t="shared" si="77"/>
        <v>0</v>
      </c>
      <c r="K44" s="91">
        <f t="shared" si="78"/>
        <v>0</v>
      </c>
      <c r="L44" s="55"/>
      <c r="M44" s="56"/>
      <c r="N44" s="91">
        <f t="shared" si="79"/>
        <v>0</v>
      </c>
      <c r="O44" s="55"/>
      <c r="P44" s="56"/>
      <c r="Q44" s="91">
        <f t="shared" si="80"/>
        <v>0</v>
      </c>
      <c r="R44" s="91">
        <f t="shared" ref="R44" si="107">Q44-N44</f>
        <v>0</v>
      </c>
      <c r="S44" s="91">
        <f t="shared" ref="S44" si="108">K44+R44</f>
        <v>0</v>
      </c>
      <c r="T44" s="91" t="str">
        <f t="shared" ref="T44" si="109">IF(B44="av",($E$7)*(-1),IF(B44="df",($E$7)*(-1),IF(D44="X","",IF(B44="sd",ROUND(S44-($E$7*(1-$AE$4)),10),IF(S44=0,"",ROUND(S44-$E$7,10))))))</f>
        <v/>
      </c>
      <c r="U44" s="91" t="str">
        <f t="shared" ref="U44" si="110">IF(T44&gt;0,T44,0)</f>
        <v/>
      </c>
      <c r="V44" s="104">
        <f t="shared" ref="V44" si="111">IF(T44&lt;0,T44*(-1),0)</f>
        <v>0</v>
      </c>
      <c r="W44" s="91" t="str">
        <f t="shared" ref="W44" si="112">IF(U44=V44,U44,IF(V44&gt;0,V44,U44))</f>
        <v/>
      </c>
      <c r="X44" s="101" t="str">
        <f t="shared" ref="X44" si="113">IF(D44="X",ROUND(S44-$E$7,10),"")</f>
        <v/>
      </c>
      <c r="Y44" s="91" t="str">
        <f t="shared" ref="Y44" si="114">IF(X44&gt;0,X44,0)</f>
        <v/>
      </c>
      <c r="Z44" s="104">
        <f t="shared" ref="Z44" si="115">IF(X44&lt;0,X44*(-1),0)</f>
        <v>0</v>
      </c>
      <c r="AA44" s="91" t="str">
        <f t="shared" ref="AA44" si="116">IF(Y44=Z44,Y44,IF(Z44&gt;0,Z44,Y44))</f>
        <v/>
      </c>
      <c r="AC44" s="73" t="s">
        <v>25</v>
      </c>
      <c r="AD44" s="106"/>
      <c r="AE44" s="74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8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W44">
    <cfRule type="cellIs" dxfId="293" priority="65" stopIfTrue="1" operator="equal">
      <formula>$U44</formula>
    </cfRule>
    <cfRule type="cellIs" dxfId="292" priority="66" stopIfTrue="1" operator="equal">
      <formula>$V44</formula>
    </cfRule>
  </conditionalFormatting>
  <conditionalFormatting sqref="AE15:AE17 AE28:AE29">
    <cfRule type="expression" dxfId="291" priority="67" stopIfTrue="1">
      <formula>$AD15&lt;0</formula>
    </cfRule>
  </conditionalFormatting>
  <conditionalFormatting sqref="W45 AA45">
    <cfRule type="expression" dxfId="290" priority="68" stopIfTrue="1">
      <formula>V$45&gt;U$45</formula>
    </cfRule>
  </conditionalFormatting>
  <conditionalFormatting sqref="AA44">
    <cfRule type="cellIs" dxfId="289" priority="69" stopIfTrue="1" operator="equal">
      <formula>$Y44</formula>
    </cfRule>
    <cfRule type="cellIs" dxfId="288" priority="70" stopIfTrue="1" operator="equal">
      <formula>$Z44</formula>
    </cfRule>
  </conditionalFormatting>
  <conditionalFormatting sqref="T45">
    <cfRule type="expression" dxfId="287" priority="71" stopIfTrue="1">
      <formula>$U$45-$V$45&lt;0</formula>
    </cfRule>
  </conditionalFormatting>
  <conditionalFormatting sqref="W14:W16">
    <cfRule type="cellIs" dxfId="286" priority="51" stopIfTrue="1" operator="equal">
      <formula>$U14</formula>
    </cfRule>
    <cfRule type="cellIs" dxfId="285" priority="52" stopIfTrue="1" operator="equal">
      <formula>$V14</formula>
    </cfRule>
  </conditionalFormatting>
  <conditionalFormatting sqref="AA14:AA16">
    <cfRule type="cellIs" dxfId="284" priority="49" stopIfTrue="1" operator="equal">
      <formula>$Y14</formula>
    </cfRule>
    <cfRule type="cellIs" dxfId="283" priority="50" stopIfTrue="1" operator="equal">
      <formula>$Z14</formula>
    </cfRule>
  </conditionalFormatting>
  <conditionalFormatting sqref="W19:W24">
    <cfRule type="cellIs" dxfId="282" priority="47" stopIfTrue="1" operator="equal">
      <formula>$U19</formula>
    </cfRule>
    <cfRule type="cellIs" dxfId="281" priority="48" stopIfTrue="1" operator="equal">
      <formula>$V19</formula>
    </cfRule>
  </conditionalFormatting>
  <conditionalFormatting sqref="AA19:AA24">
    <cfRule type="cellIs" dxfId="280" priority="45" stopIfTrue="1" operator="equal">
      <formula>$Y19</formula>
    </cfRule>
    <cfRule type="cellIs" dxfId="279" priority="46" stopIfTrue="1" operator="equal">
      <formula>$Z19</formula>
    </cfRule>
  </conditionalFormatting>
  <conditionalFormatting sqref="W27:W31">
    <cfRule type="cellIs" dxfId="278" priority="43" stopIfTrue="1" operator="equal">
      <formula>$U27</formula>
    </cfRule>
    <cfRule type="cellIs" dxfId="277" priority="44" stopIfTrue="1" operator="equal">
      <formula>$V27</formula>
    </cfRule>
  </conditionalFormatting>
  <conditionalFormatting sqref="AA27:AA31">
    <cfRule type="cellIs" dxfId="276" priority="41" stopIfTrue="1" operator="equal">
      <formula>$Y27</formula>
    </cfRule>
    <cfRule type="cellIs" dxfId="275" priority="42" stopIfTrue="1" operator="equal">
      <formula>$Z27</formula>
    </cfRule>
  </conditionalFormatting>
  <conditionalFormatting sqref="W34">
    <cfRule type="cellIs" dxfId="274" priority="39" stopIfTrue="1" operator="equal">
      <formula>$U34</formula>
    </cfRule>
    <cfRule type="cellIs" dxfId="273" priority="40" stopIfTrue="1" operator="equal">
      <formula>$V34</formula>
    </cfRule>
  </conditionalFormatting>
  <conditionalFormatting sqref="AA34">
    <cfRule type="cellIs" dxfId="272" priority="37" stopIfTrue="1" operator="equal">
      <formula>$Y34</formula>
    </cfRule>
    <cfRule type="cellIs" dxfId="271" priority="38" stopIfTrue="1" operator="equal">
      <formula>$Z34</formula>
    </cfRule>
  </conditionalFormatting>
  <conditionalFormatting sqref="W21:W23">
    <cfRule type="cellIs" dxfId="270" priority="35" stopIfTrue="1" operator="equal">
      <formula>$U21</formula>
    </cfRule>
    <cfRule type="cellIs" dxfId="269" priority="36" stopIfTrue="1" operator="equal">
      <formula>$V21</formula>
    </cfRule>
  </conditionalFormatting>
  <conditionalFormatting sqref="AA21:AA23">
    <cfRule type="cellIs" dxfId="268" priority="33" stopIfTrue="1" operator="equal">
      <formula>$Y21</formula>
    </cfRule>
    <cfRule type="cellIs" dxfId="267" priority="34" stopIfTrue="1" operator="equal">
      <formula>$Z21</formula>
    </cfRule>
  </conditionalFormatting>
  <conditionalFormatting sqref="W26:W29">
    <cfRule type="cellIs" dxfId="266" priority="31" stopIfTrue="1" operator="equal">
      <formula>$U26</formula>
    </cfRule>
    <cfRule type="cellIs" dxfId="265" priority="32" stopIfTrue="1" operator="equal">
      <formula>$V26</formula>
    </cfRule>
  </conditionalFormatting>
  <conditionalFormatting sqref="AA26:AA29">
    <cfRule type="cellIs" dxfId="264" priority="29" stopIfTrue="1" operator="equal">
      <formula>$Y26</formula>
    </cfRule>
    <cfRule type="cellIs" dxfId="263" priority="30" stopIfTrue="1" operator="equal">
      <formula>$Z26</formula>
    </cfRule>
  </conditionalFormatting>
  <conditionalFormatting sqref="W28:W31">
    <cfRule type="cellIs" dxfId="262" priority="27" stopIfTrue="1" operator="equal">
      <formula>$U28</formula>
    </cfRule>
    <cfRule type="cellIs" dxfId="261" priority="28" stopIfTrue="1" operator="equal">
      <formula>$V28</formula>
    </cfRule>
  </conditionalFormatting>
  <conditionalFormatting sqref="AA28:AA31">
    <cfRule type="cellIs" dxfId="260" priority="25" stopIfTrue="1" operator="equal">
      <formula>$Y28</formula>
    </cfRule>
    <cfRule type="cellIs" dxfId="259" priority="26" stopIfTrue="1" operator="equal">
      <formula>$Z28</formula>
    </cfRule>
  </conditionalFormatting>
  <conditionalFormatting sqref="W34">
    <cfRule type="cellIs" dxfId="258" priority="23" stopIfTrue="1" operator="equal">
      <formula>$U34</formula>
    </cfRule>
    <cfRule type="cellIs" dxfId="257" priority="24" stopIfTrue="1" operator="equal">
      <formula>$V34</formula>
    </cfRule>
  </conditionalFormatting>
  <conditionalFormatting sqref="AA34">
    <cfRule type="cellIs" dxfId="256" priority="21" stopIfTrue="1" operator="equal">
      <formula>$Y34</formula>
    </cfRule>
    <cfRule type="cellIs" dxfId="255" priority="22" stopIfTrue="1" operator="equal">
      <formula>$Z34</formula>
    </cfRule>
  </conditionalFormatting>
  <conditionalFormatting sqref="W28:W30">
    <cfRule type="cellIs" dxfId="254" priority="19" stopIfTrue="1" operator="equal">
      <formula>$U28</formula>
    </cfRule>
    <cfRule type="cellIs" dxfId="253" priority="20" stopIfTrue="1" operator="equal">
      <formula>$V28</formula>
    </cfRule>
  </conditionalFormatting>
  <conditionalFormatting sqref="AA28:AA30">
    <cfRule type="cellIs" dxfId="252" priority="17" stopIfTrue="1" operator="equal">
      <formula>$Y28</formula>
    </cfRule>
    <cfRule type="cellIs" dxfId="251" priority="18" stopIfTrue="1" operator="equal">
      <formula>$Z28</formula>
    </cfRule>
  </conditionalFormatting>
  <conditionalFormatting sqref="W33:W34">
    <cfRule type="cellIs" dxfId="250" priority="15" stopIfTrue="1" operator="equal">
      <formula>$U33</formula>
    </cfRule>
    <cfRule type="cellIs" dxfId="249" priority="16" stopIfTrue="1" operator="equal">
      <formula>$V33</formula>
    </cfRule>
  </conditionalFormatting>
  <conditionalFormatting sqref="AA33:AA34">
    <cfRule type="cellIs" dxfId="248" priority="13" stopIfTrue="1" operator="equal">
      <formula>$Y33</formula>
    </cfRule>
    <cfRule type="cellIs" dxfId="247" priority="14" stopIfTrue="1" operator="equal">
      <formula>$Z33</formula>
    </cfRule>
  </conditionalFormatting>
  <conditionalFormatting sqref="W35:W37">
    <cfRule type="cellIs" dxfId="246" priority="11" stopIfTrue="1" operator="equal">
      <formula>$U35</formula>
    </cfRule>
    <cfRule type="cellIs" dxfId="245" priority="12" stopIfTrue="1" operator="equal">
      <formula>$V35</formula>
    </cfRule>
  </conditionalFormatting>
  <conditionalFormatting sqref="AA35:AA37">
    <cfRule type="cellIs" dxfId="244" priority="9" stopIfTrue="1" operator="equal">
      <formula>$Y35</formula>
    </cfRule>
    <cfRule type="cellIs" dxfId="243" priority="10" stopIfTrue="1" operator="equal">
      <formula>$Z35</formula>
    </cfRule>
  </conditionalFormatting>
  <conditionalFormatting sqref="W40:W43">
    <cfRule type="cellIs" dxfId="242" priority="7" stopIfTrue="1" operator="equal">
      <formula>$U40</formula>
    </cfRule>
    <cfRule type="cellIs" dxfId="241" priority="8" stopIfTrue="1" operator="equal">
      <formula>$V40</formula>
    </cfRule>
  </conditionalFormatting>
  <conditionalFormatting sqref="AA40:AA43">
    <cfRule type="cellIs" dxfId="240" priority="5" stopIfTrue="1" operator="equal">
      <formula>$Y40</formula>
    </cfRule>
    <cfRule type="cellIs" dxfId="239" priority="6" stopIfTrue="1" operator="equal">
      <formula>$Z40</formula>
    </cfRule>
  </conditionalFormatting>
  <conditionalFormatting sqref="W42:W43">
    <cfRule type="cellIs" dxfId="238" priority="3" stopIfTrue="1" operator="equal">
      <formula>$U42</formula>
    </cfRule>
    <cfRule type="cellIs" dxfId="237" priority="4" stopIfTrue="1" operator="equal">
      <formula>$V42</formula>
    </cfRule>
  </conditionalFormatting>
  <conditionalFormatting sqref="AA42:AA43">
    <cfRule type="cellIs" dxfId="236" priority="1" stopIfTrue="1" operator="equal">
      <formula>$Y42</formula>
    </cfRule>
    <cfRule type="cellIs" dxfId="235" priority="2" stopIfTrue="1" operator="equal">
      <formula>$Z42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176"/>
  <sheetViews>
    <sheetView topLeftCell="A4" workbookViewId="0">
      <selection activeCell="C42" sqref="C42"/>
    </sheetView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8.7265625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20.54296875" style="3" hidden="1" customWidth="1"/>
    <col min="31" max="31" width="8.81640625" style="83" bestFit="1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1" s="3"/>
      <c r="AC1" s="8"/>
      <c r="AD1" s="8"/>
      <c r="AE1" s="1" t="s">
        <v>86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2" s="10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1">
      <c r="A3" s="10"/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5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"/>
      <c r="C5" s="128"/>
      <c r="D5" s="128"/>
      <c r="E5" s="129"/>
      <c r="F5" s="138" t="str">
        <f>IF(Aug!F5="","",Aug!F5)</f>
        <v/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C5" s="131" t="s">
        <v>68</v>
      </c>
      <c r="AD5" s="19"/>
      <c r="AE5" s="120">
        <f>IF(Nov!AE5="","",Nov!AE5)</f>
        <v>10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8"/>
      <c r="C6" s="128"/>
      <c r="D6" s="130" t="s">
        <v>0</v>
      </c>
      <c r="E6" s="129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C6" s="131" t="s">
        <v>69</v>
      </c>
      <c r="AE6" s="121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12"/>
      <c r="G7" s="94">
        <v>0.3125</v>
      </c>
      <c r="H7" s="12"/>
      <c r="I7" s="12"/>
      <c r="J7" s="12"/>
      <c r="K7" s="12"/>
      <c r="L7" s="17"/>
      <c r="M7" s="12"/>
      <c r="N7" s="12"/>
      <c r="O7" s="12"/>
      <c r="P7" s="28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12"/>
      <c r="G8" s="94">
        <v>0.3125</v>
      </c>
      <c r="H8" s="12"/>
      <c r="I8" s="12"/>
      <c r="J8" s="12"/>
      <c r="K8" s="12"/>
      <c r="L8" s="17"/>
      <c r="M8" s="12"/>
      <c r="N8" s="12"/>
      <c r="O8" s="12"/>
      <c r="P8" s="28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30"/>
      <c r="G9" s="96">
        <v>0.22916666666666666</v>
      </c>
      <c r="H9" s="30"/>
      <c r="I9" s="30"/>
      <c r="J9" s="15"/>
      <c r="K9" s="31"/>
      <c r="L9" s="32"/>
      <c r="M9" s="15"/>
      <c r="N9" s="15"/>
      <c r="O9" s="15"/>
      <c r="P9" s="16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8"/>
      <c r="G10" s="100">
        <v>0.16666666666666666</v>
      </c>
      <c r="H10" s="98"/>
      <c r="I10" s="98"/>
      <c r="J10" s="12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8"/>
      <c r="G11" s="100">
        <v>8.3333333333333329E-2</v>
      </c>
      <c r="H11" s="98"/>
      <c r="I11" s="98"/>
      <c r="J11" s="12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4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52">
        <v>45261</v>
      </c>
      <c r="B14" s="53"/>
      <c r="C14" s="54"/>
      <c r="D14" s="47"/>
      <c r="E14" s="55"/>
      <c r="F14" s="56"/>
      <c r="G14" s="91">
        <f t="shared" ref="G14:G18" si="0">IF(E14="",0,CONCATENATE(E14,":",F14))</f>
        <v>0</v>
      </c>
      <c r="H14" s="55"/>
      <c r="I14" s="56"/>
      <c r="J14" s="91">
        <f t="shared" ref="J14:J18" si="1">IF(H14="",0,CONCATENATE(H14,":",I14))</f>
        <v>0</v>
      </c>
      <c r="K14" s="91">
        <f t="shared" ref="K14:K18" si="2">J14-G14</f>
        <v>0</v>
      </c>
      <c r="L14" s="55"/>
      <c r="M14" s="56"/>
      <c r="N14" s="91">
        <f t="shared" ref="N14:N18" si="3">IF(L14="",0,CONCATENATE(L14,":",M14))</f>
        <v>0</v>
      </c>
      <c r="O14" s="55"/>
      <c r="P14" s="56"/>
      <c r="Q14" s="91">
        <f t="shared" ref="Q14:Q18" si="4">IF(O14="",0,CONCATENATE(O14,":",P14))</f>
        <v>0</v>
      </c>
      <c r="R14" s="91">
        <f t="shared" ref="R14:R18" si="5">Q14-N14</f>
        <v>0</v>
      </c>
      <c r="S14" s="101">
        <f t="shared" ref="S14:S18" si="6">K14+R14</f>
        <v>0</v>
      </c>
      <c r="T14" s="91" t="str">
        <f t="shared" ref="T14" si="7">IF(B14="av",($E$7)*(-1),IF(B14="df",($E$7)*(-1),IF(D14="X","",IF(B14="sd",ROUND(S14-($E$7*(1-$AE$4)),10),IF(S14=0,"",ROUND(S14-$E$7,10))))))</f>
        <v/>
      </c>
      <c r="U14" s="91" t="str">
        <f t="shared" ref="U14:U18" si="8">IF(T14&gt;0,T14,0)</f>
        <v/>
      </c>
      <c r="V14" s="104">
        <f t="shared" ref="V14:V18" si="9">IF(T14&lt;0,T14*(-1),0)</f>
        <v>0</v>
      </c>
      <c r="W14" s="91" t="str">
        <f t="shared" ref="W14" si="10">IF(U14=V14,U14,IF(V14&gt;0,V14,U14))</f>
        <v/>
      </c>
      <c r="X14" s="101" t="str">
        <f t="shared" ref="X14" si="11">IF(D14="X",ROUND(S14-$E$7,10),"")</f>
        <v/>
      </c>
      <c r="Y14" s="91" t="str">
        <f t="shared" ref="Y14:Y18" si="12">IF(X14&gt;0,X14,0)</f>
        <v/>
      </c>
      <c r="Z14" s="104">
        <f t="shared" ref="Z14:Z18" si="13">IF(X14&lt;0,X14*(-1),0)</f>
        <v>0</v>
      </c>
      <c r="AA14" s="91" t="str">
        <f t="shared" ref="AA14" si="14">IF(Y14=Z14,Y14,IF(Z14&gt;0,Z14,Y14))</f>
        <v/>
      </c>
      <c r="AC14" s="50"/>
      <c r="AD14" s="50"/>
      <c r="AE14" s="51"/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45">
        <v>45262</v>
      </c>
      <c r="B15" s="46"/>
      <c r="C15" s="47"/>
      <c r="D15" s="47"/>
      <c r="E15" s="48"/>
      <c r="F15" s="49"/>
      <c r="G15" s="91">
        <f t="shared" si="0"/>
        <v>0</v>
      </c>
      <c r="H15" s="48"/>
      <c r="I15" s="49"/>
      <c r="J15" s="91">
        <f t="shared" si="1"/>
        <v>0</v>
      </c>
      <c r="K15" s="95">
        <f t="shared" si="2"/>
        <v>0</v>
      </c>
      <c r="L15" s="48"/>
      <c r="M15" s="49"/>
      <c r="N15" s="91">
        <f t="shared" si="3"/>
        <v>0</v>
      </c>
      <c r="O15" s="48"/>
      <c r="P15" s="49"/>
      <c r="Q15" s="91">
        <f t="shared" si="4"/>
        <v>0</v>
      </c>
      <c r="R15" s="95">
        <f t="shared" si="5"/>
        <v>0</v>
      </c>
      <c r="S15" s="95">
        <f t="shared" si="6"/>
        <v>0</v>
      </c>
      <c r="T15" s="95" t="str">
        <f t="shared" ref="T15:T16" si="15">IF($D15="X","",IF($S15=0,"",ROUND($S15,10)))</f>
        <v/>
      </c>
      <c r="U15" s="95" t="str">
        <f t="shared" si="8"/>
        <v/>
      </c>
      <c r="V15" s="103">
        <f t="shared" si="9"/>
        <v>0</v>
      </c>
      <c r="W15" s="95" t="str">
        <f t="shared" ref="W15:W16" si="16">IF($D15="X","",IF($S15=0,"",ROUND($S15,10)))</f>
        <v/>
      </c>
      <c r="X15" s="95" t="str">
        <f t="shared" ref="X15:X16" si="17">IF($D15="X",ROUND($S15,10),"")</f>
        <v/>
      </c>
      <c r="Y15" s="95" t="str">
        <f t="shared" si="12"/>
        <v/>
      </c>
      <c r="Z15" s="95">
        <f t="shared" si="13"/>
        <v>0</v>
      </c>
      <c r="AA15" s="95" t="str">
        <f t="shared" ref="AA15:AA16" si="18">IF($D15="X",ROUND($S15,10),"")</f>
        <v/>
      </c>
      <c r="AC15" s="50" t="s">
        <v>10</v>
      </c>
      <c r="AD15" s="108">
        <f>Nov!AD17</f>
        <v>0</v>
      </c>
      <c r="AE15" s="104">
        <f>IF(AD15=0,0,IF(AD15&lt;0,AD15*(-1),AD15))</f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45">
        <v>45263</v>
      </c>
      <c r="B16" s="46"/>
      <c r="C16" s="47"/>
      <c r="D16" s="47"/>
      <c r="E16" s="48"/>
      <c r="F16" s="49"/>
      <c r="G16" s="91">
        <f t="shared" si="0"/>
        <v>0</v>
      </c>
      <c r="H16" s="48"/>
      <c r="I16" s="49"/>
      <c r="J16" s="91">
        <f t="shared" si="1"/>
        <v>0</v>
      </c>
      <c r="K16" s="95">
        <f t="shared" si="2"/>
        <v>0</v>
      </c>
      <c r="L16" s="48"/>
      <c r="M16" s="49"/>
      <c r="N16" s="91">
        <f t="shared" si="3"/>
        <v>0</v>
      </c>
      <c r="O16" s="48"/>
      <c r="P16" s="49"/>
      <c r="Q16" s="91">
        <f t="shared" si="4"/>
        <v>0</v>
      </c>
      <c r="R16" s="95">
        <f t="shared" si="5"/>
        <v>0</v>
      </c>
      <c r="S16" s="95">
        <f t="shared" si="6"/>
        <v>0</v>
      </c>
      <c r="T16" s="95" t="str">
        <f t="shared" si="15"/>
        <v/>
      </c>
      <c r="U16" s="95" t="str">
        <f t="shared" si="8"/>
        <v/>
      </c>
      <c r="V16" s="103">
        <f t="shared" si="9"/>
        <v>0</v>
      </c>
      <c r="W16" s="95" t="str">
        <f t="shared" si="16"/>
        <v/>
      </c>
      <c r="X16" s="95" t="str">
        <f t="shared" si="17"/>
        <v/>
      </c>
      <c r="Y16" s="95" t="str">
        <f t="shared" si="12"/>
        <v/>
      </c>
      <c r="Z16" s="95">
        <f t="shared" si="13"/>
        <v>0</v>
      </c>
      <c r="AA16" s="95" t="str">
        <f t="shared" si="18"/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52">
        <v>45264</v>
      </c>
      <c r="B17" s="53"/>
      <c r="C17" s="54"/>
      <c r="D17" s="47"/>
      <c r="E17" s="55"/>
      <c r="F17" s="56"/>
      <c r="G17" s="91">
        <f t="shared" si="0"/>
        <v>0</v>
      </c>
      <c r="H17" s="55"/>
      <c r="I17" s="56"/>
      <c r="J17" s="91">
        <f t="shared" si="1"/>
        <v>0</v>
      </c>
      <c r="K17" s="91">
        <f t="shared" si="2"/>
        <v>0</v>
      </c>
      <c r="L17" s="55"/>
      <c r="M17" s="56"/>
      <c r="N17" s="91">
        <f t="shared" si="3"/>
        <v>0</v>
      </c>
      <c r="O17" s="55"/>
      <c r="P17" s="56"/>
      <c r="Q17" s="91">
        <f t="shared" si="4"/>
        <v>0</v>
      </c>
      <c r="R17" s="91">
        <f t="shared" si="5"/>
        <v>0</v>
      </c>
      <c r="S17" s="101">
        <f t="shared" si="6"/>
        <v>0</v>
      </c>
      <c r="T17" s="91" t="str">
        <f t="shared" ref="T17:T18" si="19">IF(B17="av",($E$7)*(-1),IF(B17="df",($E$7)*(-1),IF(D17="X","",IF(B17="sd",ROUND(S17-($E$7*(1-$AE$4)),10),IF(S17=0,"",ROUND(S17-$E$7,10))))))</f>
        <v/>
      </c>
      <c r="U17" s="91" t="str">
        <f t="shared" si="8"/>
        <v/>
      </c>
      <c r="V17" s="104">
        <f t="shared" si="9"/>
        <v>0</v>
      </c>
      <c r="W17" s="91" t="str">
        <f t="shared" ref="W17:W18" si="20">IF(U17=V17,U17,IF(V17&gt;0,V17,U17))</f>
        <v/>
      </c>
      <c r="X17" s="101" t="str">
        <f t="shared" ref="X17:X18" si="21">IF(D17="X",ROUND(S17-$E$7,10),"")</f>
        <v/>
      </c>
      <c r="Y17" s="91" t="str">
        <f t="shared" si="12"/>
        <v/>
      </c>
      <c r="Z17" s="104">
        <f t="shared" si="13"/>
        <v>0</v>
      </c>
      <c r="AA17" s="91" t="str">
        <f t="shared" ref="AA17:AA18" si="22">IF(Y17=Z17,Y17,IF(Z17&gt;0,Z17,Y17))</f>
        <v/>
      </c>
      <c r="AC17" s="50" t="s">
        <v>11</v>
      </c>
      <c r="AD17" s="108">
        <f>AD15+AD16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52">
        <v>45265</v>
      </c>
      <c r="B18" s="53"/>
      <c r="C18" s="54"/>
      <c r="D18" s="47"/>
      <c r="E18" s="55"/>
      <c r="F18" s="56"/>
      <c r="G18" s="91">
        <f t="shared" si="0"/>
        <v>0</v>
      </c>
      <c r="H18" s="55"/>
      <c r="I18" s="56"/>
      <c r="J18" s="91">
        <f t="shared" si="1"/>
        <v>0</v>
      </c>
      <c r="K18" s="91">
        <f t="shared" si="2"/>
        <v>0</v>
      </c>
      <c r="L18" s="55"/>
      <c r="M18" s="56"/>
      <c r="N18" s="91">
        <f t="shared" si="3"/>
        <v>0</v>
      </c>
      <c r="O18" s="55"/>
      <c r="P18" s="56"/>
      <c r="Q18" s="91">
        <f t="shared" si="4"/>
        <v>0</v>
      </c>
      <c r="R18" s="91">
        <f t="shared" si="5"/>
        <v>0</v>
      </c>
      <c r="S18" s="101">
        <f t="shared" si="6"/>
        <v>0</v>
      </c>
      <c r="T18" s="91" t="str">
        <f t="shared" si="19"/>
        <v/>
      </c>
      <c r="U18" s="91" t="str">
        <f t="shared" si="8"/>
        <v/>
      </c>
      <c r="V18" s="104">
        <f t="shared" si="9"/>
        <v>0</v>
      </c>
      <c r="W18" s="91" t="str">
        <f t="shared" si="20"/>
        <v/>
      </c>
      <c r="X18" s="101" t="str">
        <f t="shared" si="21"/>
        <v/>
      </c>
      <c r="Y18" s="91" t="str">
        <f t="shared" si="12"/>
        <v/>
      </c>
      <c r="Z18" s="104">
        <f t="shared" si="13"/>
        <v>0</v>
      </c>
      <c r="AA18" s="91" t="str">
        <f t="shared" si="22"/>
        <v/>
      </c>
      <c r="AC18" s="20"/>
      <c r="AD18" s="20"/>
      <c r="AE18" s="60"/>
      <c r="AF18" s="12"/>
      <c r="AG18" s="12"/>
      <c r="AH18" s="12"/>
      <c r="AI18" s="12"/>
      <c r="AJ18" s="12"/>
      <c r="AK18" s="12"/>
      <c r="AL18" s="5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13" customFormat="1" ht="14.25" customHeight="1" x14ac:dyDescent="0.5">
      <c r="A19" s="52">
        <v>45266</v>
      </c>
      <c r="B19" s="53"/>
      <c r="C19" s="54"/>
      <c r="D19" s="47"/>
      <c r="E19" s="55"/>
      <c r="F19" s="56"/>
      <c r="G19" s="91">
        <f t="shared" ref="G19" si="23">IF(E19="",0,CONCATENATE(E19,":",F19))</f>
        <v>0</v>
      </c>
      <c r="H19" s="55"/>
      <c r="I19" s="56"/>
      <c r="J19" s="91">
        <f t="shared" ref="J19" si="24">IF(H19="",0,CONCATENATE(H19,":",I19))</f>
        <v>0</v>
      </c>
      <c r="K19" s="91">
        <f t="shared" ref="K19" si="25">J19-G19</f>
        <v>0</v>
      </c>
      <c r="L19" s="55"/>
      <c r="M19" s="56"/>
      <c r="N19" s="91">
        <f t="shared" ref="N19" si="26">IF(L19="",0,CONCATENATE(L19,":",M19))</f>
        <v>0</v>
      </c>
      <c r="O19" s="55"/>
      <c r="P19" s="56"/>
      <c r="Q19" s="91">
        <f t="shared" ref="Q19" si="27">IF(O19="",0,CONCATENATE(O19,":",P19))</f>
        <v>0</v>
      </c>
      <c r="R19" s="91">
        <f t="shared" ref="R19" si="28">Q19-N19</f>
        <v>0</v>
      </c>
      <c r="S19" s="101">
        <f t="shared" ref="S19" si="29">K19+R19</f>
        <v>0</v>
      </c>
      <c r="T19" s="91" t="str">
        <f t="shared" ref="T19" si="30">IF(B19="av",($E$7)*(-1),IF(B19="df",($E$7)*(-1),IF(D19="X","",IF(B19="sd",ROUND(S19-($E$7*(1-$AE$4)),10),IF(S19=0,"",ROUND(S19-$E$7,10))))))</f>
        <v/>
      </c>
      <c r="U19" s="91" t="str">
        <f t="shared" ref="U19" si="31">IF(T19&gt;0,T19,0)</f>
        <v/>
      </c>
      <c r="V19" s="104">
        <f t="shared" ref="V19" si="32">IF(T19&lt;0,T19*(-1),0)</f>
        <v>0</v>
      </c>
      <c r="W19" s="91" t="str">
        <f t="shared" ref="W19" si="33">IF(U19=V19,U19,IF(V19&gt;0,V19,U19))</f>
        <v/>
      </c>
      <c r="X19" s="101" t="str">
        <f t="shared" ref="X19" si="34">IF(D19="X",ROUND(S19-$E$7,10),"")</f>
        <v/>
      </c>
      <c r="Y19" s="91" t="str">
        <f t="shared" ref="Y19" si="35">IF(X19&gt;0,X19,0)</f>
        <v/>
      </c>
      <c r="Z19" s="104">
        <f t="shared" ref="Z19" si="36">IF(X19&lt;0,X19*(-1),0)</f>
        <v>0</v>
      </c>
      <c r="AA19" s="91" t="str">
        <f t="shared" ref="AA19" si="37">IF(Y19=Z19,Y19,IF(Z19&gt;0,Z19,Y19))</f>
        <v/>
      </c>
      <c r="AC19" s="109" t="s">
        <v>50</v>
      </c>
      <c r="AD19" s="109"/>
      <c r="AE19" s="110"/>
      <c r="AF19" s="12"/>
      <c r="AG19" s="12"/>
      <c r="AH19" s="12"/>
      <c r="AI19" s="12"/>
      <c r="AJ19" s="12"/>
      <c r="AK19" s="12"/>
      <c r="AL19" s="5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13" customFormat="1" ht="14.25" customHeight="1" x14ac:dyDescent="0.5">
      <c r="A20" s="52">
        <v>45267</v>
      </c>
      <c r="B20" s="53"/>
      <c r="C20" s="54"/>
      <c r="D20" s="47"/>
      <c r="E20" s="55"/>
      <c r="F20" s="56"/>
      <c r="G20" s="91">
        <f t="shared" ref="G20:G40" si="38">IF(E20="",0,CONCATENATE(E20,":",F20))</f>
        <v>0</v>
      </c>
      <c r="H20" s="55"/>
      <c r="I20" s="56"/>
      <c r="J20" s="91">
        <f t="shared" ref="J20:J40" si="39">IF(H20="",0,CONCATENATE(H20,":",I20))</f>
        <v>0</v>
      </c>
      <c r="K20" s="91">
        <f t="shared" ref="K20:K40" si="40">J20-G20</f>
        <v>0</v>
      </c>
      <c r="L20" s="55"/>
      <c r="M20" s="56"/>
      <c r="N20" s="91">
        <f t="shared" ref="N20:N40" si="41">IF(L20="",0,CONCATENATE(L20,":",M20))</f>
        <v>0</v>
      </c>
      <c r="O20" s="55"/>
      <c r="P20" s="56"/>
      <c r="Q20" s="91">
        <f t="shared" ref="Q20:Q40" si="42">IF(O20="",0,CONCATENATE(O20,":",P20))</f>
        <v>0</v>
      </c>
      <c r="R20" s="91">
        <f t="shared" ref="R20:R25" si="43">Q20-N20</f>
        <v>0</v>
      </c>
      <c r="S20" s="101">
        <f t="shared" ref="S20:S25" si="44">K20+R20</f>
        <v>0</v>
      </c>
      <c r="T20" s="91" t="str">
        <f t="shared" ref="T20:T21" si="45">IF(B20="av",($E$7)*(-1),IF(B20="df",($E$7)*(-1),IF(D20="X","",IF(B20="sd",ROUND(S20-($E$7*(1-$AE$4)),10),IF(S20=0,"",ROUND(S20-$E$7,10))))))</f>
        <v/>
      </c>
      <c r="U20" s="91" t="str">
        <f t="shared" ref="U20:U25" si="46">IF(T20&gt;0,T20,0)</f>
        <v/>
      </c>
      <c r="V20" s="104">
        <f t="shared" ref="V20:V25" si="47">IF(T20&lt;0,T20*(-1),0)</f>
        <v>0</v>
      </c>
      <c r="W20" s="91" t="str">
        <f t="shared" ref="W20:W21" si="48">IF(U20=V20,U20,IF(V20&gt;0,V20,U20))</f>
        <v/>
      </c>
      <c r="X20" s="101" t="str">
        <f t="shared" ref="X20:X21" si="49">IF(D20="X",ROUND(S20-$E$7,10),"")</f>
        <v/>
      </c>
      <c r="Y20" s="91" t="str">
        <f t="shared" ref="Y20:Y25" si="50">IF(X20&gt;0,X20,0)</f>
        <v/>
      </c>
      <c r="Z20" s="104">
        <f t="shared" ref="Z20:Z25" si="51">IF(X20&lt;0,X20*(-1),0)</f>
        <v>0</v>
      </c>
      <c r="AA20" s="91" t="str">
        <f t="shared" ref="AA20:AA21" si="52">IF(Y20=Z20,Y20,IF(Z20&gt;0,Z20,Y20))</f>
        <v/>
      </c>
      <c r="AC20" s="109" t="s">
        <v>49</v>
      </c>
      <c r="AD20" s="109"/>
      <c r="AE20" s="110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52">
        <v>45268</v>
      </c>
      <c r="B21" s="53"/>
      <c r="C21" s="54"/>
      <c r="D21" s="47"/>
      <c r="E21" s="55"/>
      <c r="F21" s="56"/>
      <c r="G21" s="91">
        <f t="shared" si="38"/>
        <v>0</v>
      </c>
      <c r="H21" s="55"/>
      <c r="I21" s="56"/>
      <c r="J21" s="91">
        <f t="shared" si="39"/>
        <v>0</v>
      </c>
      <c r="K21" s="91">
        <f t="shared" si="40"/>
        <v>0</v>
      </c>
      <c r="L21" s="55"/>
      <c r="M21" s="56"/>
      <c r="N21" s="91">
        <f t="shared" si="41"/>
        <v>0</v>
      </c>
      <c r="O21" s="55"/>
      <c r="P21" s="56"/>
      <c r="Q21" s="91">
        <f t="shared" si="42"/>
        <v>0</v>
      </c>
      <c r="R21" s="91">
        <f t="shared" si="43"/>
        <v>0</v>
      </c>
      <c r="S21" s="101">
        <f t="shared" si="44"/>
        <v>0</v>
      </c>
      <c r="T21" s="91" t="str">
        <f t="shared" si="45"/>
        <v/>
      </c>
      <c r="U21" s="91" t="str">
        <f t="shared" si="46"/>
        <v/>
      </c>
      <c r="V21" s="104">
        <f t="shared" si="47"/>
        <v>0</v>
      </c>
      <c r="W21" s="91" t="str">
        <f t="shared" si="48"/>
        <v/>
      </c>
      <c r="X21" s="101" t="str">
        <f t="shared" si="49"/>
        <v/>
      </c>
      <c r="Y21" s="91" t="str">
        <f t="shared" si="50"/>
        <v/>
      </c>
      <c r="Z21" s="104">
        <f t="shared" si="51"/>
        <v>0</v>
      </c>
      <c r="AA21" s="91" t="str">
        <f t="shared" si="52"/>
        <v/>
      </c>
      <c r="AC21" s="13"/>
      <c r="AD21" s="13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45">
        <v>45269</v>
      </c>
      <c r="B22" s="46"/>
      <c r="C22" s="47"/>
      <c r="D22" s="47"/>
      <c r="E22" s="48"/>
      <c r="F22" s="49"/>
      <c r="G22" s="91">
        <f t="shared" ref="G22" si="53">IF(E22="",0,CONCATENATE(E22,":",F22))</f>
        <v>0</v>
      </c>
      <c r="H22" s="48"/>
      <c r="I22" s="49"/>
      <c r="J22" s="91">
        <f t="shared" ref="J22" si="54">IF(H22="",0,CONCATENATE(H22,":",I22))</f>
        <v>0</v>
      </c>
      <c r="K22" s="95">
        <f t="shared" ref="K22" si="55">J22-G22</f>
        <v>0</v>
      </c>
      <c r="L22" s="48"/>
      <c r="M22" s="49"/>
      <c r="N22" s="91">
        <f t="shared" ref="N22" si="56">IF(L22="",0,CONCATENATE(L22,":",M22))</f>
        <v>0</v>
      </c>
      <c r="O22" s="48"/>
      <c r="P22" s="49"/>
      <c r="Q22" s="91">
        <f t="shared" ref="Q22" si="57">IF(O22="",0,CONCATENATE(O22,":",P22))</f>
        <v>0</v>
      </c>
      <c r="R22" s="95">
        <f t="shared" ref="R22" si="58">Q22-N22</f>
        <v>0</v>
      </c>
      <c r="S22" s="95">
        <f t="shared" ref="S22" si="59">K22+R22</f>
        <v>0</v>
      </c>
      <c r="T22" s="95" t="str">
        <f t="shared" ref="T22:T23" si="60">IF($D22="X","",IF($S22=0,"",ROUND($S22,10)))</f>
        <v/>
      </c>
      <c r="U22" s="95" t="str">
        <f t="shared" ref="U22" si="61">IF(T22&gt;0,T22,0)</f>
        <v/>
      </c>
      <c r="V22" s="103">
        <f t="shared" ref="V22" si="62">IF(T22&lt;0,T22*(-1),0)</f>
        <v>0</v>
      </c>
      <c r="W22" s="95" t="str">
        <f t="shared" ref="W22:W23" si="63">IF($D22="X","",IF($S22=0,"",ROUND($S22,10)))</f>
        <v/>
      </c>
      <c r="X22" s="95" t="str">
        <f t="shared" ref="X22:X23" si="64">IF($D22="X",ROUND($S22,10),"")</f>
        <v/>
      </c>
      <c r="Y22" s="95" t="str">
        <f t="shared" ref="Y22" si="65">IF(X22&gt;0,X22,0)</f>
        <v/>
      </c>
      <c r="Z22" s="95">
        <f t="shared" ref="Z22" si="66">IF(X22&lt;0,X22*(-1),0)</f>
        <v>0</v>
      </c>
      <c r="AA22" s="95" t="str">
        <f t="shared" ref="AA22:AA23" si="67">IF($D22="X",ROUND($S22,10),"")</f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45">
        <v>45270</v>
      </c>
      <c r="B23" s="46"/>
      <c r="C23" s="47"/>
      <c r="D23" s="47"/>
      <c r="E23" s="48"/>
      <c r="F23" s="49"/>
      <c r="G23" s="91">
        <f t="shared" si="38"/>
        <v>0</v>
      </c>
      <c r="H23" s="48"/>
      <c r="I23" s="49"/>
      <c r="J23" s="91">
        <f t="shared" si="39"/>
        <v>0</v>
      </c>
      <c r="K23" s="95">
        <f t="shared" si="40"/>
        <v>0</v>
      </c>
      <c r="L23" s="48"/>
      <c r="M23" s="49"/>
      <c r="N23" s="91">
        <f t="shared" si="41"/>
        <v>0</v>
      </c>
      <c r="O23" s="48"/>
      <c r="P23" s="49"/>
      <c r="Q23" s="91">
        <f t="shared" si="42"/>
        <v>0</v>
      </c>
      <c r="R23" s="95">
        <f t="shared" si="43"/>
        <v>0</v>
      </c>
      <c r="S23" s="95">
        <f t="shared" si="44"/>
        <v>0</v>
      </c>
      <c r="T23" s="95" t="str">
        <f t="shared" si="60"/>
        <v/>
      </c>
      <c r="U23" s="95" t="str">
        <f t="shared" si="46"/>
        <v/>
      </c>
      <c r="V23" s="103">
        <f t="shared" si="47"/>
        <v>0</v>
      </c>
      <c r="W23" s="95" t="str">
        <f t="shared" si="63"/>
        <v/>
      </c>
      <c r="X23" s="95" t="str">
        <f t="shared" si="64"/>
        <v/>
      </c>
      <c r="Y23" s="95" t="str">
        <f t="shared" si="50"/>
        <v/>
      </c>
      <c r="Z23" s="95">
        <f t="shared" si="51"/>
        <v>0</v>
      </c>
      <c r="AA23" s="95" t="str">
        <f t="shared" si="67"/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52">
        <v>45271</v>
      </c>
      <c r="B24" s="53"/>
      <c r="C24" s="54"/>
      <c r="D24" s="47"/>
      <c r="E24" s="55"/>
      <c r="F24" s="56"/>
      <c r="G24" s="91">
        <f t="shared" si="38"/>
        <v>0</v>
      </c>
      <c r="H24" s="55"/>
      <c r="I24" s="56"/>
      <c r="J24" s="91">
        <f t="shared" si="39"/>
        <v>0</v>
      </c>
      <c r="K24" s="91">
        <f t="shared" si="40"/>
        <v>0</v>
      </c>
      <c r="L24" s="55"/>
      <c r="M24" s="56"/>
      <c r="N24" s="91">
        <f t="shared" si="41"/>
        <v>0</v>
      </c>
      <c r="O24" s="55"/>
      <c r="P24" s="56"/>
      <c r="Q24" s="91">
        <f t="shared" si="42"/>
        <v>0</v>
      </c>
      <c r="R24" s="91">
        <f t="shared" si="43"/>
        <v>0</v>
      </c>
      <c r="S24" s="101">
        <f t="shared" si="44"/>
        <v>0</v>
      </c>
      <c r="T24" s="91" t="str">
        <f t="shared" ref="T24" si="68">IF(B24="av",($E$7)*(-1),IF(B24="df",($E$7)*(-1),IF(D24="X","",IF(B24="sd",ROUND(S24-($E$7*(1-$AE$4)),10),IF(S24=0,"",ROUND(S24-$E$7,10))))))</f>
        <v/>
      </c>
      <c r="U24" s="91" t="str">
        <f t="shared" si="46"/>
        <v/>
      </c>
      <c r="V24" s="104">
        <f t="shared" si="47"/>
        <v>0</v>
      </c>
      <c r="W24" s="91" t="str">
        <f t="shared" ref="W24" si="69">IF(U24=V24,U24,IF(V24&gt;0,V24,U24))</f>
        <v/>
      </c>
      <c r="X24" s="101" t="str">
        <f t="shared" ref="X24" si="70">IF(D24="X",ROUND(S24-$E$7,10),"")</f>
        <v/>
      </c>
      <c r="Y24" s="91" t="str">
        <f t="shared" si="50"/>
        <v/>
      </c>
      <c r="Z24" s="104">
        <f t="shared" si="51"/>
        <v>0</v>
      </c>
      <c r="AA24" s="91" t="str">
        <f t="shared" ref="AA24" si="71">IF(Y24=Z24,Y24,IF(Z24&gt;0,Z24,Y24))</f>
        <v/>
      </c>
      <c r="AC24" s="65" t="s">
        <v>30</v>
      </c>
      <c r="AD24" s="65"/>
      <c r="AE24" s="51">
        <f>COUNTIF(B$14:B$44,"1/2av")</f>
        <v>0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52">
        <v>45272</v>
      </c>
      <c r="B25" s="53"/>
      <c r="C25" s="54"/>
      <c r="D25" s="47"/>
      <c r="E25" s="55"/>
      <c r="F25" s="56"/>
      <c r="G25" s="91">
        <f t="shared" si="38"/>
        <v>0</v>
      </c>
      <c r="H25" s="55"/>
      <c r="I25" s="56"/>
      <c r="J25" s="91">
        <f t="shared" si="39"/>
        <v>0</v>
      </c>
      <c r="K25" s="91">
        <f t="shared" si="40"/>
        <v>0</v>
      </c>
      <c r="L25" s="55"/>
      <c r="M25" s="56"/>
      <c r="N25" s="91">
        <f t="shared" si="41"/>
        <v>0</v>
      </c>
      <c r="O25" s="55"/>
      <c r="P25" s="56"/>
      <c r="Q25" s="91">
        <f t="shared" si="42"/>
        <v>0</v>
      </c>
      <c r="R25" s="91">
        <f t="shared" si="43"/>
        <v>0</v>
      </c>
      <c r="S25" s="101">
        <f t="shared" si="44"/>
        <v>0</v>
      </c>
      <c r="T25" s="91" t="str">
        <f t="shared" ref="T25" si="72">IF(B25="av",($E$7)*(-1),IF(B25="df",($E$7)*(-1),IF(D25="X","",IF(B25="sd",ROUND(S25-($E$7*(1-$AE$4)),10),IF(S25=0,"",ROUND(S25-$E$7,10))))))</f>
        <v/>
      </c>
      <c r="U25" s="91" t="str">
        <f t="shared" si="46"/>
        <v/>
      </c>
      <c r="V25" s="104">
        <f t="shared" si="47"/>
        <v>0</v>
      </c>
      <c r="W25" s="91" t="str">
        <f t="shared" ref="W25" si="73">IF(U25=V25,U25,IF(V25&gt;0,V25,U25))</f>
        <v/>
      </c>
      <c r="X25" s="101" t="str">
        <f t="shared" ref="X25" si="74">IF(D25="X",ROUND(S25-$E$7,10),"")</f>
        <v/>
      </c>
      <c r="Y25" s="91" t="str">
        <f t="shared" si="50"/>
        <v/>
      </c>
      <c r="Z25" s="104">
        <f t="shared" si="51"/>
        <v>0</v>
      </c>
      <c r="AA25" s="91" t="str">
        <f t="shared" ref="AA25" si="75">IF(Y25=Z25,Y25,IF(Z25&gt;0,Z25,Y25))</f>
        <v/>
      </c>
      <c r="AC25" s="66" t="s">
        <v>22</v>
      </c>
      <c r="AD25" s="66"/>
      <c r="AE25" s="51">
        <f>AE23+(AE24*0.5)+Nov!AE25</f>
        <v>0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52">
        <v>45273</v>
      </c>
      <c r="B26" s="53"/>
      <c r="C26" s="54"/>
      <c r="D26" s="47"/>
      <c r="E26" s="55"/>
      <c r="F26" s="56"/>
      <c r="G26" s="91">
        <f t="shared" ref="G26" si="76">IF(E26="",0,CONCATENATE(E26,":",F26))</f>
        <v>0</v>
      </c>
      <c r="H26" s="55"/>
      <c r="I26" s="56"/>
      <c r="J26" s="91">
        <f t="shared" ref="J26" si="77">IF(H26="",0,CONCATENATE(H26,":",I26))</f>
        <v>0</v>
      </c>
      <c r="K26" s="91">
        <f t="shared" ref="K26" si="78">J26-G26</f>
        <v>0</v>
      </c>
      <c r="L26" s="55"/>
      <c r="M26" s="56"/>
      <c r="N26" s="91">
        <f t="shared" ref="N26" si="79">IF(L26="",0,CONCATENATE(L26,":",M26))</f>
        <v>0</v>
      </c>
      <c r="O26" s="55"/>
      <c r="P26" s="56"/>
      <c r="Q26" s="91">
        <f t="shared" ref="Q26" si="80">IF(O26="",0,CONCATENATE(O26,":",P26))</f>
        <v>0</v>
      </c>
      <c r="R26" s="91">
        <f t="shared" ref="R26" si="81">Q26-N26</f>
        <v>0</v>
      </c>
      <c r="S26" s="101">
        <f t="shared" ref="S26" si="82">K26+R26</f>
        <v>0</v>
      </c>
      <c r="T26" s="91" t="str">
        <f t="shared" ref="T26" si="83">IF(B26="av",($E$7)*(-1),IF(B26="df",($E$7)*(-1),IF(D26="X","",IF(B26="sd",ROUND(S26-($E$7*(1-$AE$4)),10),IF(S26=0,"",ROUND(S26-$E$7,10))))))</f>
        <v/>
      </c>
      <c r="U26" s="91" t="str">
        <f t="shared" ref="U26" si="84">IF(T26&gt;0,T26,0)</f>
        <v/>
      </c>
      <c r="V26" s="104">
        <f t="shared" ref="V26" si="85">IF(T26&lt;0,T26*(-1),0)</f>
        <v>0</v>
      </c>
      <c r="W26" s="91" t="str">
        <f t="shared" ref="W26" si="86">IF(U26=V26,U26,IF(V26&gt;0,V26,U26))</f>
        <v/>
      </c>
      <c r="X26" s="101" t="str">
        <f t="shared" ref="X26" si="87">IF(D26="X",ROUND(S26-$E$7,10),"")</f>
        <v/>
      </c>
      <c r="Y26" s="91" t="str">
        <f t="shared" ref="Y26" si="88">IF(X26&gt;0,X26,0)</f>
        <v/>
      </c>
      <c r="Z26" s="104">
        <f t="shared" ref="Z26" si="89">IF(X26&lt;0,X26*(-1),0)</f>
        <v>0</v>
      </c>
      <c r="AA26" s="91" t="str">
        <f t="shared" ref="AA26" si="90">IF(Y26=Z26,Y26,IF(Z26&gt;0,Z26,Y26))</f>
        <v/>
      </c>
      <c r="AE26" s="29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52">
        <v>45274</v>
      </c>
      <c r="B27" s="53"/>
      <c r="C27" s="54"/>
      <c r="D27" s="47"/>
      <c r="E27" s="55"/>
      <c r="F27" s="56"/>
      <c r="G27" s="91">
        <f t="shared" ref="G27:G31" si="91">IF(E27="",0,CONCATENATE(E27,":",F27))</f>
        <v>0</v>
      </c>
      <c r="H27" s="55"/>
      <c r="I27" s="56"/>
      <c r="J27" s="91">
        <f t="shared" ref="J27:J31" si="92">IF(H27="",0,CONCATENATE(H27,":",I27))</f>
        <v>0</v>
      </c>
      <c r="K27" s="91">
        <f t="shared" ref="K27:K31" si="93">J27-G27</f>
        <v>0</v>
      </c>
      <c r="L27" s="55"/>
      <c r="M27" s="56"/>
      <c r="N27" s="91">
        <f t="shared" ref="N27:N31" si="94">IF(L27="",0,CONCATENATE(L27,":",M27))</f>
        <v>0</v>
      </c>
      <c r="O27" s="55"/>
      <c r="P27" s="56"/>
      <c r="Q27" s="91">
        <f t="shared" ref="Q27:Q31" si="95">IF(O27="",0,CONCATENATE(O27,":",P27))</f>
        <v>0</v>
      </c>
      <c r="R27" s="91">
        <f t="shared" ref="R27:R31" si="96">Q27-N27</f>
        <v>0</v>
      </c>
      <c r="S27" s="101">
        <f t="shared" ref="S27:S31" si="97">K27+R27</f>
        <v>0</v>
      </c>
      <c r="T27" s="91" t="str">
        <f t="shared" ref="T27:T28" si="98">IF(B27="av",($E$7)*(-1),IF(B27="df",($E$7)*(-1),IF(D27="X","",IF(B27="sd",ROUND(S27-($E$7*(1-$AE$4)),10),IF(S27=0,"",ROUND(S27-$E$7,10))))))</f>
        <v/>
      </c>
      <c r="U27" s="91" t="str">
        <f t="shared" ref="U27:U31" si="99">IF(T27&gt;0,T27,0)</f>
        <v/>
      </c>
      <c r="V27" s="104">
        <f t="shared" ref="V27:V31" si="100">IF(T27&lt;0,T27*(-1),0)</f>
        <v>0</v>
      </c>
      <c r="W27" s="91" t="str">
        <f t="shared" ref="W27:W28" si="101">IF(U27=V27,U27,IF(V27&gt;0,V27,U27))</f>
        <v/>
      </c>
      <c r="X27" s="101" t="str">
        <f t="shared" ref="X27:X28" si="102">IF(D27="X",ROUND(S27-$E$7,10),"")</f>
        <v/>
      </c>
      <c r="Y27" s="91" t="str">
        <f t="shared" ref="Y27:Y31" si="103">IF(X27&gt;0,X27,0)</f>
        <v/>
      </c>
      <c r="Z27" s="104">
        <f t="shared" ref="Z27:Z31" si="104">IF(X27&lt;0,X27*(-1),0)</f>
        <v>0</v>
      </c>
      <c r="AA27" s="91" t="str">
        <f t="shared" ref="AA27:AA28" si="105">IF(Y27=Z27,Y27,IF(Z27&gt;0,Z27,Y27))</f>
        <v/>
      </c>
      <c r="AC27" s="43" t="s">
        <v>21</v>
      </c>
      <c r="AD27" s="43"/>
      <c r="AE27" s="4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13" customFormat="1" ht="14.25" customHeight="1" x14ac:dyDescent="0.5">
      <c r="A28" s="52">
        <v>45275</v>
      </c>
      <c r="B28" s="53"/>
      <c r="C28" s="54"/>
      <c r="D28" s="47"/>
      <c r="E28" s="55"/>
      <c r="F28" s="56"/>
      <c r="G28" s="91">
        <f t="shared" si="91"/>
        <v>0</v>
      </c>
      <c r="H28" s="55"/>
      <c r="I28" s="56"/>
      <c r="J28" s="91">
        <f t="shared" si="92"/>
        <v>0</v>
      </c>
      <c r="K28" s="91">
        <f t="shared" si="93"/>
        <v>0</v>
      </c>
      <c r="L28" s="55"/>
      <c r="M28" s="56"/>
      <c r="N28" s="91">
        <f t="shared" si="94"/>
        <v>0</v>
      </c>
      <c r="O28" s="55"/>
      <c r="P28" s="56"/>
      <c r="Q28" s="91">
        <f t="shared" si="95"/>
        <v>0</v>
      </c>
      <c r="R28" s="91">
        <f t="shared" si="96"/>
        <v>0</v>
      </c>
      <c r="S28" s="101">
        <f t="shared" si="97"/>
        <v>0</v>
      </c>
      <c r="T28" s="91" t="str">
        <f t="shared" si="98"/>
        <v/>
      </c>
      <c r="U28" s="91" t="str">
        <f t="shared" si="99"/>
        <v/>
      </c>
      <c r="V28" s="104">
        <f t="shared" si="100"/>
        <v>0</v>
      </c>
      <c r="W28" s="91" t="str">
        <f t="shared" si="101"/>
        <v/>
      </c>
      <c r="X28" s="101" t="str">
        <f t="shared" si="102"/>
        <v/>
      </c>
      <c r="Y28" s="91" t="str">
        <f t="shared" si="103"/>
        <v/>
      </c>
      <c r="Z28" s="104">
        <f t="shared" si="104"/>
        <v>0</v>
      </c>
      <c r="AA28" s="91" t="str">
        <f t="shared" si="105"/>
        <v/>
      </c>
      <c r="AC28" s="50" t="s">
        <v>23</v>
      </c>
      <c r="AD28" s="108">
        <f>Y$45-Z$45</f>
        <v>0</v>
      </c>
      <c r="AE28" s="104">
        <f>IF(AD28=0,0,IF(AD28&lt;0,AD28*(-1),AD28))</f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13" customFormat="1" ht="14.25" customHeight="1" x14ac:dyDescent="0.5">
      <c r="A29" s="45">
        <v>45276</v>
      </c>
      <c r="B29" s="46"/>
      <c r="C29" s="47"/>
      <c r="D29" s="47"/>
      <c r="E29" s="48"/>
      <c r="F29" s="49"/>
      <c r="G29" s="91">
        <f t="shared" si="91"/>
        <v>0</v>
      </c>
      <c r="H29" s="48"/>
      <c r="I29" s="49"/>
      <c r="J29" s="91">
        <f t="shared" si="92"/>
        <v>0</v>
      </c>
      <c r="K29" s="95">
        <f t="shared" si="93"/>
        <v>0</v>
      </c>
      <c r="L29" s="48"/>
      <c r="M29" s="49"/>
      <c r="N29" s="91">
        <f t="shared" si="94"/>
        <v>0</v>
      </c>
      <c r="O29" s="48"/>
      <c r="P29" s="49"/>
      <c r="Q29" s="91">
        <f t="shared" si="95"/>
        <v>0</v>
      </c>
      <c r="R29" s="95">
        <f t="shared" si="96"/>
        <v>0</v>
      </c>
      <c r="S29" s="95">
        <f t="shared" si="97"/>
        <v>0</v>
      </c>
      <c r="T29" s="95" t="str">
        <f t="shared" ref="T29:T30" si="106">IF($D29="X","",IF($S29=0,"",ROUND($S29,10)))</f>
        <v/>
      </c>
      <c r="U29" s="95" t="str">
        <f t="shared" si="99"/>
        <v/>
      </c>
      <c r="V29" s="103">
        <f t="shared" si="100"/>
        <v>0</v>
      </c>
      <c r="W29" s="95" t="str">
        <f t="shared" ref="W29:W30" si="107">IF($D29="X","",IF($S29=0,"",ROUND($S29,10)))</f>
        <v/>
      </c>
      <c r="X29" s="95" t="str">
        <f t="shared" ref="X29:X30" si="108">IF($D29="X",ROUND($S29,10),"")</f>
        <v/>
      </c>
      <c r="Y29" s="95" t="str">
        <f t="shared" si="103"/>
        <v/>
      </c>
      <c r="Z29" s="95">
        <f t="shared" si="104"/>
        <v>0</v>
      </c>
      <c r="AA29" s="95" t="str">
        <f t="shared" ref="AA29:AA30" si="109">IF($D29="X",ROUND($S29,10),"")</f>
        <v/>
      </c>
      <c r="AC29" s="50" t="s">
        <v>12</v>
      </c>
      <c r="AD29" s="108">
        <f>AD28+Nov!AD29</f>
        <v>0</v>
      </c>
      <c r="AE29" s="104">
        <f>IF(AD29=0,0,IF(AD29&lt;0,AD29*(-1),AD29))</f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45">
        <v>45277</v>
      </c>
      <c r="B30" s="46"/>
      <c r="C30" s="47"/>
      <c r="D30" s="47"/>
      <c r="E30" s="48"/>
      <c r="F30" s="49"/>
      <c r="G30" s="91">
        <f t="shared" si="91"/>
        <v>0</v>
      </c>
      <c r="H30" s="48"/>
      <c r="I30" s="49"/>
      <c r="J30" s="91">
        <f t="shared" si="92"/>
        <v>0</v>
      </c>
      <c r="K30" s="95">
        <f t="shared" si="93"/>
        <v>0</v>
      </c>
      <c r="L30" s="48"/>
      <c r="M30" s="49"/>
      <c r="N30" s="91">
        <f t="shared" si="94"/>
        <v>0</v>
      </c>
      <c r="O30" s="48"/>
      <c r="P30" s="49"/>
      <c r="Q30" s="91">
        <f t="shared" si="95"/>
        <v>0</v>
      </c>
      <c r="R30" s="95">
        <f t="shared" si="96"/>
        <v>0</v>
      </c>
      <c r="S30" s="95">
        <f t="shared" si="97"/>
        <v>0</v>
      </c>
      <c r="T30" s="95" t="str">
        <f t="shared" si="106"/>
        <v/>
      </c>
      <c r="U30" s="95" t="str">
        <f t="shared" si="99"/>
        <v/>
      </c>
      <c r="V30" s="103">
        <f t="shared" si="100"/>
        <v>0</v>
      </c>
      <c r="W30" s="95" t="str">
        <f t="shared" si="107"/>
        <v/>
      </c>
      <c r="X30" s="95" t="str">
        <f t="shared" si="108"/>
        <v/>
      </c>
      <c r="Y30" s="95" t="str">
        <f t="shared" si="103"/>
        <v/>
      </c>
      <c r="Z30" s="95">
        <f t="shared" si="104"/>
        <v>0</v>
      </c>
      <c r="AA30" s="95" t="str">
        <f t="shared" si="109"/>
        <v/>
      </c>
      <c r="AC30" s="67" t="s">
        <v>31</v>
      </c>
      <c r="AD30" s="67"/>
      <c r="AE30" s="51">
        <f>COUNTIF(B$14:B$44,"ao")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52">
        <v>45278</v>
      </c>
      <c r="B31" s="53"/>
      <c r="C31" s="54"/>
      <c r="D31" s="47"/>
      <c r="E31" s="55"/>
      <c r="F31" s="56"/>
      <c r="G31" s="91">
        <f t="shared" si="91"/>
        <v>0</v>
      </c>
      <c r="H31" s="55"/>
      <c r="I31" s="56"/>
      <c r="J31" s="91">
        <f t="shared" si="92"/>
        <v>0</v>
      </c>
      <c r="K31" s="91">
        <f t="shared" si="93"/>
        <v>0</v>
      </c>
      <c r="L31" s="55"/>
      <c r="M31" s="56"/>
      <c r="N31" s="91">
        <f t="shared" si="94"/>
        <v>0</v>
      </c>
      <c r="O31" s="55"/>
      <c r="P31" s="56"/>
      <c r="Q31" s="91">
        <f t="shared" si="95"/>
        <v>0</v>
      </c>
      <c r="R31" s="91">
        <f t="shared" si="96"/>
        <v>0</v>
      </c>
      <c r="S31" s="101">
        <f t="shared" si="97"/>
        <v>0</v>
      </c>
      <c r="T31" s="91" t="str">
        <f>IF(B31="av",($E$7)*(-1),IF(B31="df",($E$7)*(-1),IF(D31="X","",IF(B31="sd",ROUND(S31-($E$7*(1-$AE$4)),10),IF(S31=0,"",ROUND(S31-$E$7,10))))))</f>
        <v/>
      </c>
      <c r="U31" s="91" t="str">
        <f t="shared" si="99"/>
        <v/>
      </c>
      <c r="V31" s="104">
        <f t="shared" si="100"/>
        <v>0</v>
      </c>
      <c r="W31" s="91" t="str">
        <f>IF(U31=V31,U31,IF(V31&gt;0,V31,U31))</f>
        <v/>
      </c>
      <c r="X31" s="101" t="str">
        <f>IF(D31="X",ROUND(S31-$E$7,10),"")</f>
        <v/>
      </c>
      <c r="Y31" s="91" t="str">
        <f t="shared" si="103"/>
        <v/>
      </c>
      <c r="Z31" s="104">
        <f t="shared" si="104"/>
        <v>0</v>
      </c>
      <c r="AA31" s="91" t="str">
        <f>IF(Y31=Z31,Y31,IF(Z31&gt;0,Z31,Y31))</f>
        <v/>
      </c>
      <c r="AE31" s="29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52">
        <v>45279</v>
      </c>
      <c r="B32" s="53"/>
      <c r="C32" s="54"/>
      <c r="D32" s="47"/>
      <c r="E32" s="55"/>
      <c r="F32" s="56"/>
      <c r="G32" s="91">
        <f t="shared" ref="G32" si="110">IF(E32="",0,CONCATENATE(E32,":",F32))</f>
        <v>0</v>
      </c>
      <c r="H32" s="55"/>
      <c r="I32" s="56"/>
      <c r="J32" s="91">
        <f t="shared" ref="J32" si="111">IF(H32="",0,CONCATENATE(H32,":",I32))</f>
        <v>0</v>
      </c>
      <c r="K32" s="91">
        <f t="shared" ref="K32" si="112">J32-G32</f>
        <v>0</v>
      </c>
      <c r="L32" s="55"/>
      <c r="M32" s="56"/>
      <c r="N32" s="91">
        <f t="shared" ref="N32" si="113">IF(L32="",0,CONCATENATE(L32,":",M32))</f>
        <v>0</v>
      </c>
      <c r="O32" s="55"/>
      <c r="P32" s="56"/>
      <c r="Q32" s="91">
        <f t="shared" ref="Q32" si="114">IF(O32="",0,CONCATENATE(O32,":",P32))</f>
        <v>0</v>
      </c>
      <c r="R32" s="91">
        <f t="shared" ref="R32" si="115">Q32-N32</f>
        <v>0</v>
      </c>
      <c r="S32" s="101">
        <f t="shared" ref="S32" si="116">K32+R32</f>
        <v>0</v>
      </c>
      <c r="T32" s="91" t="str">
        <f>IF(B32="av",($E$7)*(-1),IF(B32="df",($E$7)*(-1),IF(D32="X","",IF(B32="sd",ROUND(S32-($E$7*(1-$AE$4)),10),IF(S32=0,"",ROUND(S32-$E$7,10))))))</f>
        <v/>
      </c>
      <c r="U32" s="91" t="str">
        <f t="shared" ref="U32" si="117">IF(T32&gt;0,T32,0)</f>
        <v/>
      </c>
      <c r="V32" s="104">
        <f t="shared" ref="V32" si="118">IF(T32&lt;0,T32*(-1),0)</f>
        <v>0</v>
      </c>
      <c r="W32" s="91" t="str">
        <f>IF(U32=V32,U32,IF(V32&gt;0,V32,U32))</f>
        <v/>
      </c>
      <c r="X32" s="101" t="str">
        <f>IF(D32="X",ROUND(S32-$E$7,10),"")</f>
        <v/>
      </c>
      <c r="Y32" s="91" t="str">
        <f t="shared" ref="Y32" si="119">IF(X32&gt;0,X32,0)</f>
        <v/>
      </c>
      <c r="Z32" s="104">
        <f t="shared" ref="Z32" si="120">IF(X32&lt;0,X32*(-1),0)</f>
        <v>0</v>
      </c>
      <c r="AA32" s="91" t="str">
        <f>IF(Y32=Z32,Y32,IF(Z32&gt;0,Z32,Y32))</f>
        <v/>
      </c>
      <c r="AC32" s="43" t="s">
        <v>15</v>
      </c>
      <c r="AD32" s="43"/>
      <c r="AE32" s="6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52">
        <v>45280</v>
      </c>
      <c r="B33" s="53"/>
      <c r="C33" s="54"/>
      <c r="D33" s="47"/>
      <c r="E33" s="55"/>
      <c r="F33" s="56"/>
      <c r="G33" s="91">
        <f t="shared" ref="G33" si="121">IF(E33="",0,CONCATENATE(E33,":",F33))</f>
        <v>0</v>
      </c>
      <c r="H33" s="55"/>
      <c r="I33" s="56"/>
      <c r="J33" s="91">
        <f t="shared" ref="J33" si="122">IF(H33="",0,CONCATENATE(H33,":",I33))</f>
        <v>0</v>
      </c>
      <c r="K33" s="91">
        <f t="shared" ref="K33" si="123">J33-G33</f>
        <v>0</v>
      </c>
      <c r="L33" s="55"/>
      <c r="M33" s="56"/>
      <c r="N33" s="91">
        <f t="shared" ref="N33" si="124">IF(L33="",0,CONCATENATE(L33,":",M33))</f>
        <v>0</v>
      </c>
      <c r="O33" s="55"/>
      <c r="P33" s="56"/>
      <c r="Q33" s="91">
        <f t="shared" ref="Q33" si="125">IF(O33="",0,CONCATENATE(O33,":",P33))</f>
        <v>0</v>
      </c>
      <c r="R33" s="91">
        <f t="shared" ref="R33" si="126">Q33-N33</f>
        <v>0</v>
      </c>
      <c r="S33" s="101">
        <f t="shared" ref="S33" si="127">K33+R33</f>
        <v>0</v>
      </c>
      <c r="T33" s="91" t="str">
        <f>IF(B33="av",($E$7)*(-1),IF(B33="df",($E$7)*(-1),IF(D33="X","",IF(B33="sd",ROUND(S33-($E$7*(1-$AE$4)),10),IF(S33=0,"",ROUND(S33-$E$7,10))))))</f>
        <v/>
      </c>
      <c r="U33" s="91" t="str">
        <f t="shared" ref="U33" si="128">IF(T33&gt;0,T33,0)</f>
        <v/>
      </c>
      <c r="V33" s="104">
        <f t="shared" ref="V33" si="129">IF(T33&lt;0,T33*(-1),0)</f>
        <v>0</v>
      </c>
      <c r="W33" s="91" t="str">
        <f>IF(U33=V33,U33,IF(V33&gt;0,V33,U33))</f>
        <v/>
      </c>
      <c r="X33" s="101" t="str">
        <f>IF(D33="X",ROUND(S33-$E$7,10),"")</f>
        <v/>
      </c>
      <c r="Y33" s="91" t="str">
        <f t="shared" ref="Y33" si="130">IF(X33&gt;0,X33,0)</f>
        <v/>
      </c>
      <c r="Z33" s="104">
        <f t="shared" ref="Z33" si="131">IF(X33&lt;0,X33*(-1),0)</f>
        <v>0</v>
      </c>
      <c r="AA33" s="91" t="str">
        <f>IF(Y33=Z33,Y33,IF(Z33&gt;0,Z33,Y33))</f>
        <v/>
      </c>
      <c r="AC33" s="67" t="s">
        <v>32</v>
      </c>
      <c r="AD33" s="67"/>
      <c r="AE33" s="68">
        <f>IF($AE$5-(COUNTIF(B$14:B$44,"f")+($AE$5-Nov!AE33))&gt;-1,Nov!AE33-COUNTIF(B$14:B$44,"f"),0)</f>
        <v>10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52">
        <v>45281</v>
      </c>
      <c r="B34" s="53"/>
      <c r="C34" s="54"/>
      <c r="D34" s="47"/>
      <c r="E34" s="55"/>
      <c r="F34" s="56"/>
      <c r="G34" s="91">
        <f t="shared" ref="G34" si="132">IF(E34="",0,CONCATENATE(E34,":",F34))</f>
        <v>0</v>
      </c>
      <c r="H34" s="55"/>
      <c r="I34" s="56"/>
      <c r="J34" s="91">
        <f t="shared" ref="J34" si="133">IF(H34="",0,CONCATENATE(H34,":",I34))</f>
        <v>0</v>
      </c>
      <c r="K34" s="91">
        <f t="shared" ref="K34" si="134">J34-G34</f>
        <v>0</v>
      </c>
      <c r="L34" s="55"/>
      <c r="M34" s="56"/>
      <c r="N34" s="91">
        <f t="shared" ref="N34" si="135">IF(L34="",0,CONCATENATE(L34,":",M34))</f>
        <v>0</v>
      </c>
      <c r="O34" s="55"/>
      <c r="P34" s="56"/>
      <c r="Q34" s="91">
        <f t="shared" ref="Q34" si="136">IF(O34="",0,CONCATENATE(O34,":",P34))</f>
        <v>0</v>
      </c>
      <c r="R34" s="91">
        <f t="shared" ref="R34" si="137">Q34-N34</f>
        <v>0</v>
      </c>
      <c r="S34" s="101">
        <f t="shared" ref="S34" si="138">K34+R34</f>
        <v>0</v>
      </c>
      <c r="T34" s="91" t="str">
        <f>IF(B34="av",($E$7)*(-1),IF(B34="df",($E$7)*(-1),IF(D34="X","",IF(B34="sd",ROUND(S34-($E$7*(1-$AE$4)),10),IF(S34=0,"",ROUND(S34-$E$7,10))))))</f>
        <v/>
      </c>
      <c r="U34" s="91" t="str">
        <f t="shared" ref="U34" si="139">IF(T34&gt;0,T34,0)</f>
        <v/>
      </c>
      <c r="V34" s="104">
        <f t="shared" ref="V34" si="140">IF(T34&lt;0,T34*(-1),0)</f>
        <v>0</v>
      </c>
      <c r="W34" s="91" t="str">
        <f>IF(U34=V34,U34,IF(V34&gt;0,V34,U34))</f>
        <v/>
      </c>
      <c r="X34" s="101" t="str">
        <f>IF(D34="X",ROUND(S34-$E$7,10),"")</f>
        <v/>
      </c>
      <c r="Y34" s="91" t="str">
        <f t="shared" ref="Y34" si="141">IF(X34&gt;0,X34,0)</f>
        <v/>
      </c>
      <c r="Z34" s="104">
        <f t="shared" ref="Z34" si="142">IF(X34&lt;0,X34*(-1),0)</f>
        <v>0</v>
      </c>
      <c r="AA34" s="91" t="str">
        <f>IF(Y34=Z34,Y34,IF(Z34&gt;0,Z34,Y34))</f>
        <v/>
      </c>
      <c r="AC34" s="69" t="s">
        <v>28</v>
      </c>
      <c r="AD34" s="69"/>
      <c r="AE34" s="51">
        <f>IF(Nov!AE34&gt;0,Nov!AE34+COUNTIF(B$14:B$44,"f"),IF(COUNTIF(B$14:B$44,"f")&gt;Nov!AE33,COUNTIF(B$14:B$44,"f")-Nov!AE33,0))</f>
        <v>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13" customFormat="1" ht="14.25" customHeight="1" x14ac:dyDescent="0.5">
      <c r="A35" s="52">
        <v>45282</v>
      </c>
      <c r="B35" s="53"/>
      <c r="C35" s="54"/>
      <c r="D35" s="47"/>
      <c r="E35" s="55"/>
      <c r="F35" s="56"/>
      <c r="G35" s="91">
        <f t="shared" ref="G35:G36" si="143">IF(E35="",0,CONCATENATE(E35,":",F35))</f>
        <v>0</v>
      </c>
      <c r="H35" s="55"/>
      <c r="I35" s="56"/>
      <c r="J35" s="91">
        <f t="shared" ref="J35:J36" si="144">IF(H35="",0,CONCATENATE(H35,":",I35))</f>
        <v>0</v>
      </c>
      <c r="K35" s="91">
        <f t="shared" ref="K35:K36" si="145">J35-G35</f>
        <v>0</v>
      </c>
      <c r="L35" s="55"/>
      <c r="M35" s="56"/>
      <c r="N35" s="91">
        <f t="shared" ref="N35:N36" si="146">IF(L35="",0,CONCATENATE(L35,":",M35))</f>
        <v>0</v>
      </c>
      <c r="O35" s="55"/>
      <c r="P35" s="56"/>
      <c r="Q35" s="91">
        <f t="shared" ref="Q35:Q36" si="147">IF(O35="",0,CONCATENATE(O35,":",P35))</f>
        <v>0</v>
      </c>
      <c r="R35" s="91">
        <f t="shared" ref="R35:R36" si="148">Q35-N35</f>
        <v>0</v>
      </c>
      <c r="S35" s="101">
        <f t="shared" ref="S35:S36" si="149">K35+R35</f>
        <v>0</v>
      </c>
      <c r="T35" s="91" t="str">
        <f>IF(B35="av",($E$7)*(-1),IF(B35="df",($E$7)*(-1),IF(D35="X","",IF(B35="sd",ROUND(S35-($E$7*(1-$AE$4)),10),IF(S35=0,"",ROUND(S35-$E$7,10))))))</f>
        <v/>
      </c>
      <c r="U35" s="91" t="str">
        <f t="shared" ref="U35:U36" si="150">IF(T35&gt;0,T35,0)</f>
        <v/>
      </c>
      <c r="V35" s="104">
        <f t="shared" ref="V35:V36" si="151">IF(T35&lt;0,T35*(-1),0)</f>
        <v>0</v>
      </c>
      <c r="W35" s="91" t="str">
        <f>IF(U35=V35,U35,IF(V35&gt;0,V35,U35))</f>
        <v/>
      </c>
      <c r="X35" s="101" t="str">
        <f>IF(D35="X",ROUND(S35-$E$7,10),"")</f>
        <v/>
      </c>
      <c r="Y35" s="91" t="str">
        <f t="shared" ref="Y35:Y36" si="152">IF(X35&gt;0,X35,0)</f>
        <v/>
      </c>
      <c r="Z35" s="104">
        <f t="shared" ref="Z35:Z36" si="153">IF(X35&lt;0,X35*(-1),0)</f>
        <v>0</v>
      </c>
      <c r="AA35" s="91" t="str">
        <f>IF(Y35=Z35,Y35,IF(Z35&gt;0,Z35,Y35))</f>
        <v/>
      </c>
      <c r="AC35" s="67" t="s">
        <v>52</v>
      </c>
      <c r="AD35" s="67"/>
      <c r="AE35" s="68">
        <f>IF($AE$6-(COUNTIF(B$14:B$44,"s")+($AE$6-Nov!AE35))&gt;-1,Nov!AE35-COUNTIF(B$14:B$44,"s"),0)</f>
        <v>0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s="13" customFormat="1" ht="14.25" customHeight="1" x14ac:dyDescent="0.5">
      <c r="A36" s="45">
        <v>45283</v>
      </c>
      <c r="B36" s="46"/>
      <c r="C36" s="47" t="s">
        <v>65</v>
      </c>
      <c r="D36" s="47"/>
      <c r="E36" s="48"/>
      <c r="F36" s="49"/>
      <c r="G36" s="91">
        <f t="shared" si="143"/>
        <v>0</v>
      </c>
      <c r="H36" s="48"/>
      <c r="I36" s="49"/>
      <c r="J36" s="91">
        <f t="shared" si="144"/>
        <v>0</v>
      </c>
      <c r="K36" s="95">
        <f t="shared" si="145"/>
        <v>0</v>
      </c>
      <c r="L36" s="48"/>
      <c r="M36" s="49"/>
      <c r="N36" s="91">
        <f t="shared" si="146"/>
        <v>0</v>
      </c>
      <c r="O36" s="48"/>
      <c r="P36" s="49"/>
      <c r="Q36" s="91">
        <f t="shared" si="147"/>
        <v>0</v>
      </c>
      <c r="R36" s="95">
        <f t="shared" si="148"/>
        <v>0</v>
      </c>
      <c r="S36" s="95">
        <f t="shared" si="149"/>
        <v>0</v>
      </c>
      <c r="T36" s="95" t="str">
        <f>IF($D36="X","",IF($S36=0,"",ROUND($S36,10)))</f>
        <v/>
      </c>
      <c r="U36" s="95" t="str">
        <f t="shared" si="150"/>
        <v/>
      </c>
      <c r="V36" s="103">
        <f t="shared" si="151"/>
        <v>0</v>
      </c>
      <c r="W36" s="95" t="str">
        <f>IF($D36="X","",IF($S36=0,"",ROUND($S36,10)))</f>
        <v/>
      </c>
      <c r="X36" s="95" t="str">
        <f>IF($D36="X",ROUND($S36,10),"")</f>
        <v/>
      </c>
      <c r="Y36" s="95" t="str">
        <f t="shared" si="152"/>
        <v/>
      </c>
      <c r="Z36" s="95">
        <f t="shared" si="153"/>
        <v>0</v>
      </c>
      <c r="AA36" s="95" t="str">
        <f>IF($D36="X",ROUND($S36,10),"")</f>
        <v/>
      </c>
      <c r="AC36" s="67" t="s">
        <v>33</v>
      </c>
      <c r="AD36" s="67"/>
      <c r="AE36" s="51">
        <f>COUNTIF(B$14:B$44,"vp")+Nov!AE36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45">
        <v>45284</v>
      </c>
      <c r="B37" s="46"/>
      <c r="C37" s="47" t="s">
        <v>59</v>
      </c>
      <c r="D37" s="47"/>
      <c r="E37" s="48"/>
      <c r="F37" s="49"/>
      <c r="G37" s="91">
        <f t="shared" ref="G37" si="154">IF(E37="",0,CONCATENATE(E37,":",F37))</f>
        <v>0</v>
      </c>
      <c r="H37" s="48"/>
      <c r="I37" s="49"/>
      <c r="J37" s="91">
        <f t="shared" ref="J37" si="155">IF(H37="",0,CONCATENATE(H37,":",I37))</f>
        <v>0</v>
      </c>
      <c r="K37" s="95">
        <f t="shared" ref="K37" si="156">J37-G37</f>
        <v>0</v>
      </c>
      <c r="L37" s="48"/>
      <c r="M37" s="49"/>
      <c r="N37" s="91">
        <f t="shared" ref="N37" si="157">IF(L37="",0,CONCATENATE(L37,":",M37))</f>
        <v>0</v>
      </c>
      <c r="O37" s="48"/>
      <c r="P37" s="49"/>
      <c r="Q37" s="91">
        <f t="shared" ref="Q37" si="158">IF(O37="",0,CONCATENATE(O37,":",P37))</f>
        <v>0</v>
      </c>
      <c r="R37" s="95">
        <f t="shared" ref="R37" si="159">Q37-N37</f>
        <v>0</v>
      </c>
      <c r="S37" s="95">
        <f t="shared" ref="S37" si="160">K37+R37</f>
        <v>0</v>
      </c>
      <c r="T37" s="95" t="str">
        <f>IF($D37="X","",IF($S37=0,"",ROUND($S37,10)))</f>
        <v/>
      </c>
      <c r="U37" s="95" t="str">
        <f t="shared" ref="U37" si="161">IF(T37&gt;0,T37,0)</f>
        <v/>
      </c>
      <c r="V37" s="103">
        <f t="shared" ref="V37" si="162">IF(T37&lt;0,T37*(-1),0)</f>
        <v>0</v>
      </c>
      <c r="W37" s="95" t="str">
        <f>IF($D37="X","",IF($S37=0,"",ROUND($S37,10)))</f>
        <v/>
      </c>
      <c r="X37" s="95" t="str">
        <f>IF($D37="X",ROUND($S37,10),"")</f>
        <v/>
      </c>
      <c r="Y37" s="95" t="str">
        <f t="shared" ref="Y37" si="163">IF(X37&gt;0,X37,0)</f>
        <v/>
      </c>
      <c r="Z37" s="95">
        <f t="shared" ref="Z37" si="164">IF(X37&lt;0,X37*(-1),0)</f>
        <v>0</v>
      </c>
      <c r="AA37" s="95" t="str">
        <f>IF($D37="X",ROUND($S37,10),"")</f>
        <v/>
      </c>
      <c r="AC37" s="67" t="s">
        <v>34</v>
      </c>
      <c r="AD37" s="67"/>
      <c r="AE37" s="51">
        <f>COUNTIF(B$14:B$44,"sb")+Nov!AE37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45">
        <v>45285</v>
      </c>
      <c r="B38" s="46"/>
      <c r="C38" s="47" t="s">
        <v>53</v>
      </c>
      <c r="D38" s="47"/>
      <c r="E38" s="48"/>
      <c r="F38" s="49"/>
      <c r="G38" s="91">
        <f t="shared" si="38"/>
        <v>0</v>
      </c>
      <c r="H38" s="48"/>
      <c r="I38" s="49"/>
      <c r="J38" s="91">
        <f t="shared" si="39"/>
        <v>0</v>
      </c>
      <c r="K38" s="95">
        <f t="shared" si="40"/>
        <v>0</v>
      </c>
      <c r="L38" s="48"/>
      <c r="M38" s="49"/>
      <c r="N38" s="91">
        <f t="shared" si="41"/>
        <v>0</v>
      </c>
      <c r="O38" s="48"/>
      <c r="P38" s="49"/>
      <c r="Q38" s="91">
        <f t="shared" si="42"/>
        <v>0</v>
      </c>
      <c r="R38" s="95">
        <f t="shared" ref="R38:R40" si="165">Q38-N38</f>
        <v>0</v>
      </c>
      <c r="S38" s="95">
        <f t="shared" ref="S38:S40" si="166">K38+R38</f>
        <v>0</v>
      </c>
      <c r="T38" s="95" t="str">
        <f>IF($D38="X","",IF($S38=0,"",ROUND($S38,10)))</f>
        <v/>
      </c>
      <c r="U38" s="95" t="str">
        <f t="shared" ref="U38:U41" si="167">IF(T38&gt;0,T38,0)</f>
        <v/>
      </c>
      <c r="V38" s="103">
        <f t="shared" ref="V38:V40" si="168">IF(T38&lt;0,T38*(-1),0)</f>
        <v>0</v>
      </c>
      <c r="W38" s="95" t="str">
        <f>IF($D38="X","",IF($S38=0,"",ROUND($S38,10)))</f>
        <v/>
      </c>
      <c r="X38" s="95" t="str">
        <f>IF($D38="X",ROUND($S38,10),"")</f>
        <v/>
      </c>
      <c r="Y38" s="95" t="str">
        <f t="shared" ref="Y38:Y41" si="169">IF(X38&gt;0,X38,0)</f>
        <v/>
      </c>
      <c r="Z38" s="95">
        <f t="shared" ref="Z38:Z40" si="170">IF(X38&lt;0,X38*(-1),0)</f>
        <v>0</v>
      </c>
      <c r="AA38" s="95" t="str">
        <f>IF($D38="X",ROUND($S38,10),"")</f>
        <v/>
      </c>
      <c r="AC38" s="70" t="s">
        <v>35</v>
      </c>
      <c r="AD38" s="70"/>
      <c r="AE38" s="51">
        <f>COUNTIF(B$14:B$44,"sm")+Nov!AE38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45">
        <v>45286</v>
      </c>
      <c r="B39" s="46"/>
      <c r="C39" s="47" t="s">
        <v>54</v>
      </c>
      <c r="D39" s="47"/>
      <c r="E39" s="48"/>
      <c r="F39" s="49"/>
      <c r="G39" s="91">
        <f t="shared" si="38"/>
        <v>0</v>
      </c>
      <c r="H39" s="48"/>
      <c r="I39" s="49"/>
      <c r="J39" s="91">
        <f t="shared" si="39"/>
        <v>0</v>
      </c>
      <c r="K39" s="95">
        <f t="shared" si="40"/>
        <v>0</v>
      </c>
      <c r="L39" s="48"/>
      <c r="M39" s="49"/>
      <c r="N39" s="91">
        <f t="shared" si="41"/>
        <v>0</v>
      </c>
      <c r="O39" s="48"/>
      <c r="P39" s="49"/>
      <c r="Q39" s="91">
        <f t="shared" si="42"/>
        <v>0</v>
      </c>
      <c r="R39" s="95">
        <f t="shared" si="165"/>
        <v>0</v>
      </c>
      <c r="S39" s="95">
        <f t="shared" si="166"/>
        <v>0</v>
      </c>
      <c r="T39" s="95" t="str">
        <f>IF($D39="X","",IF($S39=0,"",ROUND($S39,10)))</f>
        <v/>
      </c>
      <c r="U39" s="95" t="str">
        <f t="shared" si="167"/>
        <v/>
      </c>
      <c r="V39" s="103">
        <f t="shared" si="168"/>
        <v>0</v>
      </c>
      <c r="W39" s="95" t="str">
        <f>IF($D39="X","",IF($S39=0,"",ROUND($S39,10)))</f>
        <v/>
      </c>
      <c r="X39" s="95" t="str">
        <f>IF($D39="X",ROUND($S39,10),"")</f>
        <v/>
      </c>
      <c r="Y39" s="95" t="str">
        <f t="shared" si="169"/>
        <v/>
      </c>
      <c r="Z39" s="95">
        <f t="shared" si="170"/>
        <v>0</v>
      </c>
      <c r="AA39" s="95" t="str">
        <f>IF($D39="X",ROUND($S39,10),"")</f>
        <v/>
      </c>
      <c r="AC39" s="70" t="s">
        <v>36</v>
      </c>
      <c r="AD39" s="70"/>
      <c r="AE39" s="51">
        <f>COUNTIF(B$14:B$44,"sd")+Nov!AE39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52">
        <v>45287</v>
      </c>
      <c r="B40" s="53"/>
      <c r="C40" s="54"/>
      <c r="D40" s="47"/>
      <c r="E40" s="55"/>
      <c r="F40" s="56"/>
      <c r="G40" s="91">
        <f t="shared" si="38"/>
        <v>0</v>
      </c>
      <c r="H40" s="55"/>
      <c r="I40" s="56"/>
      <c r="J40" s="91">
        <f t="shared" si="39"/>
        <v>0</v>
      </c>
      <c r="K40" s="91">
        <f t="shared" si="40"/>
        <v>0</v>
      </c>
      <c r="L40" s="55"/>
      <c r="M40" s="56"/>
      <c r="N40" s="91">
        <f t="shared" si="41"/>
        <v>0</v>
      </c>
      <c r="O40" s="55"/>
      <c r="P40" s="56"/>
      <c r="Q40" s="91">
        <f t="shared" si="42"/>
        <v>0</v>
      </c>
      <c r="R40" s="91">
        <f t="shared" si="165"/>
        <v>0</v>
      </c>
      <c r="S40" s="91">
        <f t="shared" si="166"/>
        <v>0</v>
      </c>
      <c r="T40" s="91" t="str">
        <f>IF(B40="av",($E$8)*(-1),IF(B40="df",($E$8)*(-1),IF(D40="X","",IF(B40="sd",ROUND(S40-($E$8*(1-$AE$4)),10),IF(S40=0,"",ROUND(S40-$E$8,10))))))</f>
        <v/>
      </c>
      <c r="U40" s="91" t="str">
        <f t="shared" ref="U40" si="171">IF(T40&gt;0,T40,0)</f>
        <v/>
      </c>
      <c r="V40" s="104">
        <f t="shared" si="168"/>
        <v>0</v>
      </c>
      <c r="W40" s="91" t="str">
        <f>IF(U40=V40,U40,IF(V40&gt;0,V40,U40))</f>
        <v/>
      </c>
      <c r="X40" s="101" t="str">
        <f>IF(D40="X",ROUND(S40-$E$8,10),"")</f>
        <v/>
      </c>
      <c r="Y40" s="91" t="str">
        <f t="shared" ref="Y40" si="172">IF(X40&gt;0,X40,0)</f>
        <v/>
      </c>
      <c r="Z40" s="104">
        <f t="shared" si="170"/>
        <v>0</v>
      </c>
      <c r="AA40" s="91" t="str">
        <f>IF(Y40=Z40,Y40,IF(Z40&gt;0,Z40,Y40))</f>
        <v/>
      </c>
      <c r="AC40" s="70" t="s">
        <v>37</v>
      </c>
      <c r="AD40" s="70"/>
      <c r="AE40" s="51">
        <f>COUNTIF(B$14:B$44,"se")+Nov!AE40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52">
        <v>45288</v>
      </c>
      <c r="B41" s="53"/>
      <c r="C41" s="54"/>
      <c r="D41" s="47"/>
      <c r="E41" s="55"/>
      <c r="F41" s="56"/>
      <c r="G41" s="91">
        <f t="shared" ref="G41" si="173">IF(E41="",0,CONCATENATE(E41,":",F41))</f>
        <v>0</v>
      </c>
      <c r="H41" s="55"/>
      <c r="I41" s="56"/>
      <c r="J41" s="91">
        <f t="shared" ref="J41" si="174">IF(H41="",0,CONCATENATE(H41,":",I41))</f>
        <v>0</v>
      </c>
      <c r="K41" s="91">
        <f t="shared" ref="K41" si="175">J41-G41</f>
        <v>0</v>
      </c>
      <c r="L41" s="55"/>
      <c r="M41" s="56"/>
      <c r="N41" s="91">
        <f t="shared" ref="N41" si="176">IF(L41="",0,CONCATENATE(L41,":",M41))</f>
        <v>0</v>
      </c>
      <c r="O41" s="55"/>
      <c r="P41" s="56"/>
      <c r="Q41" s="91">
        <f t="shared" ref="Q41" si="177">IF(O41="",0,CONCATENATE(O41,":",P41))</f>
        <v>0</v>
      </c>
      <c r="R41" s="91">
        <f t="shared" ref="R41" si="178">Q41-N41</f>
        <v>0</v>
      </c>
      <c r="S41" s="91">
        <f t="shared" ref="S41" si="179">K41+R41</f>
        <v>0</v>
      </c>
      <c r="T41" s="91" t="str">
        <f>IF(B41="av",($E$8)*(-1),IF(B41="df",($E$8)*(-1),IF(D41="X","",IF(B41="sd",ROUND(S41-($E$8*(1-$AE$4)),10),IF(S41=0,"",ROUND(S41-$E$8,10))))))</f>
        <v/>
      </c>
      <c r="U41" s="91" t="str">
        <f t="shared" si="167"/>
        <v/>
      </c>
      <c r="V41" s="104">
        <f t="shared" ref="V41" si="180">IF(T41&lt;0,T41*(-1),0)</f>
        <v>0</v>
      </c>
      <c r="W41" s="91" t="str">
        <f>IF(U41=V41,U41,IF(V41&gt;0,V41,U41))</f>
        <v/>
      </c>
      <c r="X41" s="101" t="str">
        <f>IF(D41="X",ROUND(S41-$E$8,10),"")</f>
        <v/>
      </c>
      <c r="Y41" s="91" t="str">
        <f t="shared" si="169"/>
        <v/>
      </c>
      <c r="Z41" s="104">
        <f t="shared" ref="Z41" si="181">IF(X41&lt;0,X41*(-1),0)</f>
        <v>0</v>
      </c>
      <c r="AA41" s="91" t="str">
        <f>IF(Y41=Z41,Y41,IF(Z41&gt;0,Z41,Y41))</f>
        <v/>
      </c>
      <c r="AC41" s="70" t="s">
        <v>38</v>
      </c>
      <c r="AD41" s="70"/>
      <c r="AE41" s="51">
        <f>COUNTIF(B$14:B$44,"df")+Nov!AE41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13" customFormat="1" ht="14.25" customHeight="1" x14ac:dyDescent="0.5">
      <c r="A42" s="52">
        <v>45289</v>
      </c>
      <c r="B42" s="53"/>
      <c r="C42" s="54"/>
      <c r="D42" s="47"/>
      <c r="E42" s="55"/>
      <c r="F42" s="56"/>
      <c r="G42" s="91">
        <f t="shared" ref="G42:G44" si="182">IF(E42="",0,CONCATENATE(E42,":",F42))</f>
        <v>0</v>
      </c>
      <c r="H42" s="55"/>
      <c r="I42" s="56"/>
      <c r="J42" s="91">
        <f t="shared" ref="J42:J44" si="183">IF(H42="",0,CONCATENATE(H42,":",I42))</f>
        <v>0</v>
      </c>
      <c r="K42" s="91">
        <f t="shared" ref="K42:K44" si="184">J42-G42</f>
        <v>0</v>
      </c>
      <c r="L42" s="55"/>
      <c r="M42" s="56"/>
      <c r="N42" s="91">
        <f t="shared" ref="N42:N44" si="185">IF(L42="",0,CONCATENATE(L42,":",M42))</f>
        <v>0</v>
      </c>
      <c r="O42" s="55"/>
      <c r="P42" s="56"/>
      <c r="Q42" s="91">
        <f t="shared" ref="Q42:Q44" si="186">IF(O42="",0,CONCATENATE(O42,":",P42))</f>
        <v>0</v>
      </c>
      <c r="R42" s="91">
        <f t="shared" ref="R42:R44" si="187">Q42-N42</f>
        <v>0</v>
      </c>
      <c r="S42" s="91">
        <f t="shared" ref="S42:S44" si="188">K42+R42</f>
        <v>0</v>
      </c>
      <c r="T42" s="91" t="str">
        <f t="shared" ref="T42" si="189">IF(B42="av",($E$8)*(-1),IF(B42="df",($E$8)*(-1),IF(D42="X","",IF(B42="sd",ROUND(S42-($E$8*(1-$AE$4)),10),IF(S42=0,"",ROUND(S42-$E$8,10))))))</f>
        <v/>
      </c>
      <c r="U42" s="91" t="str">
        <f t="shared" ref="U42:U44" si="190">IF(T42&gt;0,T42,0)</f>
        <v/>
      </c>
      <c r="V42" s="104">
        <f t="shared" ref="V42:V44" si="191">IF(T42&lt;0,T42*(-1),0)</f>
        <v>0</v>
      </c>
      <c r="W42" s="91" t="str">
        <f t="shared" ref="W42" si="192">IF(U42=V42,U42,IF(V42&gt;0,V42,U42))</f>
        <v/>
      </c>
      <c r="X42" s="101" t="str">
        <f t="shared" ref="X42" si="193">IF(D42="X",ROUND(S42-$E$8,10),"")</f>
        <v/>
      </c>
      <c r="Y42" s="91" t="str">
        <f t="shared" ref="Y42:Y44" si="194">IF(X42&gt;0,X42,0)</f>
        <v/>
      </c>
      <c r="Z42" s="104">
        <f t="shared" ref="Z42:Z44" si="195">IF(X42&lt;0,X42*(-1),0)</f>
        <v>0</v>
      </c>
      <c r="AA42" s="91" t="str">
        <f t="shared" ref="AA42" si="196">IF(Y42=Z42,Y42,IF(Z42&gt;0,Z42,Y42))</f>
        <v/>
      </c>
      <c r="AC42" s="71" t="s">
        <v>14</v>
      </c>
      <c r="AD42" s="105"/>
      <c r="AE42" s="7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s="13" customFormat="1" ht="14.25" customHeight="1" x14ac:dyDescent="0.5">
      <c r="A43" s="45">
        <v>45290</v>
      </c>
      <c r="B43" s="46"/>
      <c r="C43" s="47"/>
      <c r="D43" s="47"/>
      <c r="E43" s="48"/>
      <c r="F43" s="49"/>
      <c r="G43" s="91">
        <f t="shared" ref="G43" si="197">IF(E43="",0,CONCATENATE(E43,":",F43))</f>
        <v>0</v>
      </c>
      <c r="H43" s="48"/>
      <c r="I43" s="49"/>
      <c r="J43" s="91">
        <f t="shared" ref="J43" si="198">IF(H43="",0,CONCATENATE(H43,":",I43))</f>
        <v>0</v>
      </c>
      <c r="K43" s="95">
        <f t="shared" ref="K43" si="199">J43-G43</f>
        <v>0</v>
      </c>
      <c r="L43" s="48"/>
      <c r="M43" s="49"/>
      <c r="N43" s="91">
        <f t="shared" ref="N43" si="200">IF(L43="",0,CONCATENATE(L43,":",M43))</f>
        <v>0</v>
      </c>
      <c r="O43" s="48"/>
      <c r="P43" s="49"/>
      <c r="Q43" s="91">
        <f t="shared" ref="Q43" si="201">IF(O43="",0,CONCATENATE(O43,":",P43))</f>
        <v>0</v>
      </c>
      <c r="R43" s="95">
        <f t="shared" ref="R43" si="202">Q43-N43</f>
        <v>0</v>
      </c>
      <c r="S43" s="95">
        <f t="shared" ref="S43" si="203">K43+R43</f>
        <v>0</v>
      </c>
      <c r="T43" s="95" t="str">
        <f>IF($D43="X","",IF($S43=0,"",ROUND($S43,10)))</f>
        <v/>
      </c>
      <c r="U43" s="95" t="str">
        <f t="shared" ref="U43" si="204">IF(T43&gt;0,T43,0)</f>
        <v/>
      </c>
      <c r="V43" s="103">
        <f t="shared" ref="V43" si="205">IF(T43&lt;0,T43*(-1),0)</f>
        <v>0</v>
      </c>
      <c r="W43" s="95" t="str">
        <f>IF($D43="X","",IF($S43=0,"",ROUND($S43,10)))</f>
        <v/>
      </c>
      <c r="X43" s="95" t="str">
        <f>IF($D43="X",ROUND($S43,10),"")</f>
        <v/>
      </c>
      <c r="Y43" s="95" t="str">
        <f t="shared" ref="Y43" si="206">IF(X43&gt;0,X43,0)</f>
        <v/>
      </c>
      <c r="Z43" s="95">
        <f t="shared" ref="Z43" si="207">IF(X43&lt;0,X43*(-1),0)</f>
        <v>0</v>
      </c>
      <c r="AA43" s="95" t="str">
        <f>IF($D43="X",ROUND($S43,10),"")</f>
        <v/>
      </c>
      <c r="AC43" s="73" t="s">
        <v>24</v>
      </c>
      <c r="AD43" s="106"/>
      <c r="AE43" s="74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45">
        <v>45291</v>
      </c>
      <c r="B44" s="46"/>
      <c r="C44" s="47" t="s">
        <v>39</v>
      </c>
      <c r="D44" s="47"/>
      <c r="E44" s="48"/>
      <c r="F44" s="49"/>
      <c r="G44" s="91">
        <f t="shared" si="182"/>
        <v>0</v>
      </c>
      <c r="H44" s="48"/>
      <c r="I44" s="49"/>
      <c r="J44" s="91">
        <f t="shared" si="183"/>
        <v>0</v>
      </c>
      <c r="K44" s="95">
        <f t="shared" si="184"/>
        <v>0</v>
      </c>
      <c r="L44" s="48"/>
      <c r="M44" s="49"/>
      <c r="N44" s="91">
        <f t="shared" si="185"/>
        <v>0</v>
      </c>
      <c r="O44" s="48"/>
      <c r="P44" s="49"/>
      <c r="Q44" s="91">
        <f t="shared" si="186"/>
        <v>0</v>
      </c>
      <c r="R44" s="95">
        <f t="shared" si="187"/>
        <v>0</v>
      </c>
      <c r="S44" s="95">
        <f t="shared" si="188"/>
        <v>0</v>
      </c>
      <c r="T44" s="95" t="str">
        <f>IF($D44="X","",IF($S44=0,"",ROUND($S44,10)))</f>
        <v/>
      </c>
      <c r="U44" s="95" t="str">
        <f t="shared" si="190"/>
        <v/>
      </c>
      <c r="V44" s="103">
        <f t="shared" si="191"/>
        <v>0</v>
      </c>
      <c r="W44" s="95" t="str">
        <f>IF($D44="X","",IF($S44=0,"",ROUND($S44,10)))</f>
        <v/>
      </c>
      <c r="X44" s="95" t="str">
        <f>IF($D44="X",ROUND($S44,10),"")</f>
        <v/>
      </c>
      <c r="Y44" s="95" t="str">
        <f t="shared" si="194"/>
        <v/>
      </c>
      <c r="Z44" s="95">
        <f t="shared" si="195"/>
        <v>0</v>
      </c>
      <c r="AA44" s="95" t="str">
        <f>IF($D44="X",ROUND($S44,10),"")</f>
        <v/>
      </c>
      <c r="AC44" s="73" t="s">
        <v>25</v>
      </c>
      <c r="AD44" s="106"/>
      <c r="AE44" s="74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8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AE15:AE17 AE28:AE29">
    <cfRule type="expression" dxfId="234" priority="51" stopIfTrue="1">
      <formula>$AD15&lt;0</formula>
    </cfRule>
  </conditionalFormatting>
  <conditionalFormatting sqref="W45 AA45">
    <cfRule type="expression" dxfId="233" priority="52" stopIfTrue="1">
      <formula>V$45&gt;U$45</formula>
    </cfRule>
  </conditionalFormatting>
  <conditionalFormatting sqref="T45">
    <cfRule type="expression" dxfId="232" priority="55" stopIfTrue="1">
      <formula>$U$45-$V$45&lt;0</formula>
    </cfRule>
  </conditionalFormatting>
  <conditionalFormatting sqref="W40:W42">
    <cfRule type="cellIs" dxfId="231" priority="27" stopIfTrue="1" operator="equal">
      <formula>$U40</formula>
    </cfRule>
    <cfRule type="cellIs" dxfId="230" priority="28" stopIfTrue="1" operator="equal">
      <formula>$V40</formula>
    </cfRule>
  </conditionalFormatting>
  <conditionalFormatting sqref="AA40:AA42">
    <cfRule type="cellIs" dxfId="229" priority="25" stopIfTrue="1" operator="equal">
      <formula>$Y40</formula>
    </cfRule>
    <cfRule type="cellIs" dxfId="228" priority="26" stopIfTrue="1" operator="equal">
      <formula>$Z40</formula>
    </cfRule>
  </conditionalFormatting>
  <conditionalFormatting sqref="W14">
    <cfRule type="cellIs" dxfId="227" priority="23" stopIfTrue="1" operator="equal">
      <formula>$U14</formula>
    </cfRule>
    <cfRule type="cellIs" dxfId="226" priority="24" stopIfTrue="1" operator="equal">
      <formula>$V14</formula>
    </cfRule>
  </conditionalFormatting>
  <conditionalFormatting sqref="AA14">
    <cfRule type="cellIs" dxfId="225" priority="21" stopIfTrue="1" operator="equal">
      <formula>$Y14</formula>
    </cfRule>
    <cfRule type="cellIs" dxfId="224" priority="22" stopIfTrue="1" operator="equal">
      <formula>$Z14</formula>
    </cfRule>
  </conditionalFormatting>
  <conditionalFormatting sqref="W17:W21">
    <cfRule type="cellIs" dxfId="223" priority="15" stopIfTrue="1" operator="equal">
      <formula>$U17</formula>
    </cfRule>
    <cfRule type="cellIs" dxfId="222" priority="16" stopIfTrue="1" operator="equal">
      <formula>$V17</formula>
    </cfRule>
  </conditionalFormatting>
  <conditionalFormatting sqref="AA17:AA21">
    <cfRule type="cellIs" dxfId="221" priority="13" stopIfTrue="1" operator="equal">
      <formula>$Y17</formula>
    </cfRule>
    <cfRule type="cellIs" dxfId="220" priority="14" stopIfTrue="1" operator="equal">
      <formula>$Z17</formula>
    </cfRule>
  </conditionalFormatting>
  <conditionalFormatting sqref="W24:W28 W31:W35">
    <cfRule type="cellIs" dxfId="219" priority="11" stopIfTrue="1" operator="equal">
      <formula>$U24</formula>
    </cfRule>
    <cfRule type="cellIs" dxfId="218" priority="12" stopIfTrue="1" operator="equal">
      <formula>$V24</formula>
    </cfRule>
  </conditionalFormatting>
  <conditionalFormatting sqref="AA24:AA28 AA31:AA35">
    <cfRule type="cellIs" dxfId="217" priority="9" stopIfTrue="1" operator="equal">
      <formula>$Y24</formula>
    </cfRule>
    <cfRule type="cellIs" dxfId="216" priority="10" stopIfTrue="1" operator="equal">
      <formula>$Z24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176"/>
  <sheetViews>
    <sheetView topLeftCell="A12" workbookViewId="0">
      <selection activeCell="A23" sqref="A23:A44"/>
    </sheetView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8.7265625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20.54296875" style="3" hidden="1" customWidth="1"/>
    <col min="31" max="31" width="8.81640625" style="83" bestFit="1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1" s="3"/>
      <c r="AC1" s="8"/>
      <c r="AD1" s="8"/>
      <c r="AE1" s="1" t="s">
        <v>80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2" s="10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1">
      <c r="A3" s="10"/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5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"/>
      <c r="C5" s="128"/>
      <c r="D5" s="128"/>
      <c r="E5" s="129"/>
      <c r="F5" s="138" t="str">
        <f>IF(Aug!F5="","",Aug!F5)</f>
        <v/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C5" s="131" t="s">
        <v>73</v>
      </c>
      <c r="AD5" s="19"/>
      <c r="AE5" s="125">
        <v>25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8"/>
      <c r="C6" s="128"/>
      <c r="D6" s="130" t="s">
        <v>0</v>
      </c>
      <c r="E6" s="129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C6" s="131" t="s">
        <v>74</v>
      </c>
      <c r="AE6" s="121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12"/>
      <c r="G7" s="94">
        <v>0.3125</v>
      </c>
      <c r="H7" s="12"/>
      <c r="I7" s="12"/>
      <c r="J7" s="12"/>
      <c r="K7" s="12"/>
      <c r="L7" s="17"/>
      <c r="M7" s="12"/>
      <c r="N7" s="12"/>
      <c r="O7" s="12"/>
      <c r="P7" s="28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12"/>
      <c r="G8" s="94">
        <v>0.3125</v>
      </c>
      <c r="H8" s="12"/>
      <c r="I8" s="12"/>
      <c r="J8" s="12"/>
      <c r="K8" s="12"/>
      <c r="L8" s="17"/>
      <c r="M8" s="12"/>
      <c r="N8" s="12"/>
      <c r="O8" s="12"/>
      <c r="P8" s="28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30"/>
      <c r="G9" s="96">
        <v>0.22916666666666666</v>
      </c>
      <c r="H9" s="30"/>
      <c r="I9" s="30"/>
      <c r="J9" s="15"/>
      <c r="K9" s="31"/>
      <c r="L9" s="32"/>
      <c r="M9" s="15"/>
      <c r="N9" s="15"/>
      <c r="O9" s="15"/>
      <c r="P9" s="16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8"/>
      <c r="G10" s="100">
        <v>0.16666666666666666</v>
      </c>
      <c r="H10" s="98"/>
      <c r="I10" s="98"/>
      <c r="J10" s="12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8"/>
      <c r="G11" s="100">
        <v>8.3333333333333329E-2</v>
      </c>
      <c r="H11" s="98"/>
      <c r="I11" s="98"/>
      <c r="J11" s="12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4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45">
        <v>45292</v>
      </c>
      <c r="B14" s="46"/>
      <c r="C14" s="47" t="s">
        <v>60</v>
      </c>
      <c r="D14" s="47"/>
      <c r="E14" s="48"/>
      <c r="F14" s="49"/>
      <c r="G14" s="91">
        <f t="shared" ref="G14:G29" si="0">IF(E14="",0,CONCATENATE(E14,":",F14))</f>
        <v>0</v>
      </c>
      <c r="H14" s="48"/>
      <c r="I14" s="49"/>
      <c r="J14" s="91">
        <f t="shared" ref="J14:J29" si="1">IF(H14="",0,CONCATENATE(H14,":",I14))</f>
        <v>0</v>
      </c>
      <c r="K14" s="95">
        <f t="shared" ref="K14:K29" si="2">J14-G14</f>
        <v>0</v>
      </c>
      <c r="L14" s="48"/>
      <c r="M14" s="49"/>
      <c r="N14" s="91">
        <f t="shared" ref="N14:N29" si="3">IF(L14="",0,CONCATENATE(L14,":",M14))</f>
        <v>0</v>
      </c>
      <c r="O14" s="48"/>
      <c r="P14" s="49"/>
      <c r="Q14" s="91">
        <f t="shared" ref="Q14:Q29" si="4">IF(O14="",0,CONCATENATE(O14,":",P14))</f>
        <v>0</v>
      </c>
      <c r="R14" s="95">
        <f t="shared" ref="R14:R29" si="5">Q14-N14</f>
        <v>0</v>
      </c>
      <c r="S14" s="95">
        <f t="shared" ref="S14:S29" si="6">K14+R14</f>
        <v>0</v>
      </c>
      <c r="T14" s="95" t="str">
        <f>IF($D14="X","",IF($S14=0,"",ROUND($S14,10)))</f>
        <v/>
      </c>
      <c r="U14" s="95" t="str">
        <f t="shared" ref="U14:U21" si="7">IF(T14&gt;0,T14,0)</f>
        <v/>
      </c>
      <c r="V14" s="103">
        <f t="shared" ref="V14:V29" si="8">IF(T14&lt;0,T14*(-1),0)</f>
        <v>0</v>
      </c>
      <c r="W14" s="95" t="str">
        <f>IF($D14="X","",IF($S14=0,"",ROUND($S14,10)))</f>
        <v/>
      </c>
      <c r="X14" s="95" t="str">
        <f>IF($D14="X",ROUND($S14,10),"")</f>
        <v/>
      </c>
      <c r="Y14" s="95" t="str">
        <f t="shared" ref="Y14:Y21" si="9">IF(X14&gt;0,X14,0)</f>
        <v/>
      </c>
      <c r="Z14" s="95">
        <f t="shared" ref="Z14:Z29" si="10">IF(X14&lt;0,X14*(-1),0)</f>
        <v>0</v>
      </c>
      <c r="AA14" s="95" t="str">
        <f>IF($D14="X",ROUND($S14,10),"")</f>
        <v/>
      </c>
      <c r="AC14" s="50"/>
      <c r="AD14" s="50"/>
      <c r="AE14" s="51"/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52">
        <v>45293</v>
      </c>
      <c r="B15" s="53"/>
      <c r="C15" s="54"/>
      <c r="D15" s="47"/>
      <c r="E15" s="55"/>
      <c r="F15" s="56"/>
      <c r="G15" s="91">
        <f t="shared" ref="G15" si="11">IF(E15="",0,CONCATENATE(E15,":",F15))</f>
        <v>0</v>
      </c>
      <c r="H15" s="55"/>
      <c r="I15" s="56"/>
      <c r="J15" s="91">
        <f t="shared" ref="J15" si="12">IF(H15="",0,CONCATENATE(H15,":",I15))</f>
        <v>0</v>
      </c>
      <c r="K15" s="91">
        <f t="shared" ref="K15" si="13">J15-G15</f>
        <v>0</v>
      </c>
      <c r="L15" s="55"/>
      <c r="M15" s="56"/>
      <c r="N15" s="91">
        <f t="shared" ref="N15" si="14">IF(L15="",0,CONCATENATE(L15,":",M15))</f>
        <v>0</v>
      </c>
      <c r="O15" s="55"/>
      <c r="P15" s="56"/>
      <c r="Q15" s="91">
        <f t="shared" ref="Q15" si="15">IF(O15="",0,CONCATENATE(O15,":",P15))</f>
        <v>0</v>
      </c>
      <c r="R15" s="91">
        <f t="shared" ref="R15" si="16">Q15-N15</f>
        <v>0</v>
      </c>
      <c r="S15" s="101">
        <f t="shared" ref="S15" si="17">K15+R15</f>
        <v>0</v>
      </c>
      <c r="T15" s="91" t="str">
        <f t="shared" ref="T15" si="18">IF(B15="av",($E$7)*(-1),IF(B15="df",($E$7)*(-1),IF(D15="X","",IF(B15="sd",ROUND(S15-($E$7*(1-$AE$4)),10),IF(S15=0,"",ROUND(S15-$E$7,10))))))</f>
        <v/>
      </c>
      <c r="U15" s="91" t="str">
        <f t="shared" si="7"/>
        <v/>
      </c>
      <c r="V15" s="104">
        <f t="shared" ref="V15" si="19">IF(T15&lt;0,T15*(-1),0)</f>
        <v>0</v>
      </c>
      <c r="W15" s="91" t="str">
        <f t="shared" ref="W15" si="20">IF(U15=V15,U15,IF(V15&gt;0,V15,U15))</f>
        <v/>
      </c>
      <c r="X15" s="101" t="str">
        <f t="shared" ref="X15" si="21">IF(D15="X",ROUND(S15-$E$7,10),"")</f>
        <v/>
      </c>
      <c r="Y15" s="91" t="str">
        <f t="shared" si="9"/>
        <v/>
      </c>
      <c r="Z15" s="104">
        <f t="shared" ref="Z15" si="22">IF(X15&lt;0,X15*(-1),0)</f>
        <v>0</v>
      </c>
      <c r="AA15" s="91" t="str">
        <f t="shared" ref="AA15" si="23">IF(Y15=Z15,Y15,IF(Z15&gt;0,Z15,Y15))</f>
        <v/>
      </c>
      <c r="AC15" s="50" t="s">
        <v>10</v>
      </c>
      <c r="AD15" s="108">
        <f>Des!AD17</f>
        <v>0</v>
      </c>
      <c r="AE15" s="104">
        <f>IF(AD15=0,0,IF(AD15&lt;0,AD15*(-1),AD15))</f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52">
        <v>45294</v>
      </c>
      <c r="B16" s="53"/>
      <c r="C16" s="54"/>
      <c r="D16" s="47"/>
      <c r="E16" s="55"/>
      <c r="F16" s="56"/>
      <c r="G16" s="91">
        <f t="shared" si="0"/>
        <v>0</v>
      </c>
      <c r="H16" s="55"/>
      <c r="I16" s="56"/>
      <c r="J16" s="91">
        <f t="shared" si="1"/>
        <v>0</v>
      </c>
      <c r="K16" s="91">
        <f t="shared" si="2"/>
        <v>0</v>
      </c>
      <c r="L16" s="55"/>
      <c r="M16" s="56"/>
      <c r="N16" s="91">
        <f t="shared" si="3"/>
        <v>0</v>
      </c>
      <c r="O16" s="55"/>
      <c r="P16" s="56"/>
      <c r="Q16" s="91">
        <f t="shared" si="4"/>
        <v>0</v>
      </c>
      <c r="R16" s="91">
        <f t="shared" si="5"/>
        <v>0</v>
      </c>
      <c r="S16" s="101">
        <f t="shared" si="6"/>
        <v>0</v>
      </c>
      <c r="T16" s="91" t="str">
        <f t="shared" ref="T16" si="24">IF(B16="av",($E$7)*(-1),IF(B16="df",($E$7)*(-1),IF(D16="X","",IF(B16="sd",ROUND(S16-($E$7*(1-$AE$4)),10),IF(S16=0,"",ROUND(S16-$E$7,10))))))</f>
        <v/>
      </c>
      <c r="U16" s="91" t="str">
        <f t="shared" ref="U16" si="25">IF(T16&gt;0,T16,0)</f>
        <v/>
      </c>
      <c r="V16" s="104">
        <f t="shared" si="8"/>
        <v>0</v>
      </c>
      <c r="W16" s="91" t="str">
        <f t="shared" ref="W16" si="26">IF(U16=V16,U16,IF(V16&gt;0,V16,U16))</f>
        <v/>
      </c>
      <c r="X16" s="101" t="str">
        <f t="shared" ref="X16" si="27">IF(D16="X",ROUND(S16-$E$7,10),"")</f>
        <v/>
      </c>
      <c r="Y16" s="91" t="str">
        <f t="shared" ref="Y16" si="28">IF(X16&gt;0,X16,0)</f>
        <v/>
      </c>
      <c r="Z16" s="104">
        <f t="shared" si="10"/>
        <v>0</v>
      </c>
      <c r="AA16" s="91" t="str">
        <f t="shared" ref="AA16" si="29">IF(Y16=Z16,Y16,IF(Z16&gt;0,Z16,Y16))</f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52">
        <v>45295</v>
      </c>
      <c r="B17" s="53"/>
      <c r="C17" s="54"/>
      <c r="D17" s="47"/>
      <c r="E17" s="55"/>
      <c r="F17" s="56"/>
      <c r="G17" s="91">
        <f t="shared" ref="G17:G21" si="30">IF(E17="",0,CONCATENATE(E17,":",F17))</f>
        <v>0</v>
      </c>
      <c r="H17" s="55"/>
      <c r="I17" s="56"/>
      <c r="J17" s="91">
        <f t="shared" ref="J17:J21" si="31">IF(H17="",0,CONCATENATE(H17,":",I17))</f>
        <v>0</v>
      </c>
      <c r="K17" s="91">
        <f t="shared" ref="K17:K21" si="32">J17-G17</f>
        <v>0</v>
      </c>
      <c r="L17" s="55"/>
      <c r="M17" s="56"/>
      <c r="N17" s="91">
        <f t="shared" ref="N17:N21" si="33">IF(L17="",0,CONCATENATE(L17,":",M17))</f>
        <v>0</v>
      </c>
      <c r="O17" s="55"/>
      <c r="P17" s="56"/>
      <c r="Q17" s="91">
        <f t="shared" ref="Q17:Q21" si="34">IF(O17="",0,CONCATENATE(O17,":",P17))</f>
        <v>0</v>
      </c>
      <c r="R17" s="91">
        <f t="shared" ref="R17:R21" si="35">Q17-N17</f>
        <v>0</v>
      </c>
      <c r="S17" s="101">
        <f t="shared" ref="S17:S21" si="36">K17+R17</f>
        <v>0</v>
      </c>
      <c r="T17" s="91" t="str">
        <f t="shared" ref="T17:T18" si="37">IF(B17="av",($E$7)*(-1),IF(B17="df",($E$7)*(-1),IF(D17="X","",IF(B17="sd",ROUND(S17-($E$7*(1-$AE$4)),10),IF(S17=0,"",ROUND(S17-$E$7,10))))))</f>
        <v/>
      </c>
      <c r="U17" s="91" t="str">
        <f t="shared" si="7"/>
        <v/>
      </c>
      <c r="V17" s="104">
        <f t="shared" ref="V17:V21" si="38">IF(T17&lt;0,T17*(-1),0)</f>
        <v>0</v>
      </c>
      <c r="W17" s="91" t="str">
        <f t="shared" ref="W17:W18" si="39">IF(U17=V17,U17,IF(V17&gt;0,V17,U17))</f>
        <v/>
      </c>
      <c r="X17" s="101" t="str">
        <f t="shared" ref="X17:X18" si="40">IF(D17="X",ROUND(S17-$E$7,10),"")</f>
        <v/>
      </c>
      <c r="Y17" s="91" t="str">
        <f t="shared" si="9"/>
        <v/>
      </c>
      <c r="Z17" s="104">
        <f t="shared" ref="Z17:Z21" si="41">IF(X17&lt;0,X17*(-1),0)</f>
        <v>0</v>
      </c>
      <c r="AA17" s="91" t="str">
        <f t="shared" ref="AA17:AA18" si="42">IF(Y17=Z17,Y17,IF(Z17&gt;0,Z17,Y17))</f>
        <v/>
      </c>
      <c r="AC17" s="50" t="s">
        <v>11</v>
      </c>
      <c r="AD17" s="108">
        <f>AD15+AD16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52">
        <v>45296</v>
      </c>
      <c r="B18" s="53"/>
      <c r="C18" s="54"/>
      <c r="D18" s="47"/>
      <c r="E18" s="55"/>
      <c r="F18" s="56"/>
      <c r="G18" s="91">
        <f t="shared" si="30"/>
        <v>0</v>
      </c>
      <c r="H18" s="55"/>
      <c r="I18" s="56"/>
      <c r="J18" s="91">
        <f t="shared" si="31"/>
        <v>0</v>
      </c>
      <c r="K18" s="91">
        <f t="shared" si="32"/>
        <v>0</v>
      </c>
      <c r="L18" s="55"/>
      <c r="M18" s="56"/>
      <c r="N18" s="91">
        <f t="shared" si="33"/>
        <v>0</v>
      </c>
      <c r="O18" s="55"/>
      <c r="P18" s="56"/>
      <c r="Q18" s="91">
        <f t="shared" si="34"/>
        <v>0</v>
      </c>
      <c r="R18" s="91">
        <f t="shared" si="35"/>
        <v>0</v>
      </c>
      <c r="S18" s="101">
        <f t="shared" si="36"/>
        <v>0</v>
      </c>
      <c r="T18" s="91" t="str">
        <f t="shared" si="37"/>
        <v/>
      </c>
      <c r="U18" s="91" t="str">
        <f t="shared" si="7"/>
        <v/>
      </c>
      <c r="V18" s="104">
        <f t="shared" si="38"/>
        <v>0</v>
      </c>
      <c r="W18" s="91" t="str">
        <f t="shared" si="39"/>
        <v/>
      </c>
      <c r="X18" s="101" t="str">
        <f t="shared" si="40"/>
        <v/>
      </c>
      <c r="Y18" s="91" t="str">
        <f t="shared" si="9"/>
        <v/>
      </c>
      <c r="Z18" s="104">
        <f t="shared" si="41"/>
        <v>0</v>
      </c>
      <c r="AA18" s="91" t="str">
        <f t="shared" si="42"/>
        <v/>
      </c>
      <c r="AC18" s="20"/>
      <c r="AD18" s="20"/>
      <c r="AE18" s="60"/>
      <c r="AF18" s="12"/>
      <c r="AG18" s="12"/>
      <c r="AH18" s="12"/>
      <c r="AI18" s="12"/>
      <c r="AJ18" s="12"/>
      <c r="AK18" s="12"/>
      <c r="AL18" s="5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13" customFormat="1" ht="14.25" customHeight="1" x14ac:dyDescent="0.5">
      <c r="A19" s="45">
        <v>45297</v>
      </c>
      <c r="B19" s="46"/>
      <c r="C19" s="47"/>
      <c r="D19" s="47"/>
      <c r="E19" s="48"/>
      <c r="F19" s="49"/>
      <c r="G19" s="91">
        <f t="shared" si="30"/>
        <v>0</v>
      </c>
      <c r="H19" s="48"/>
      <c r="I19" s="49"/>
      <c r="J19" s="91">
        <f t="shared" si="31"/>
        <v>0</v>
      </c>
      <c r="K19" s="95">
        <f t="shared" si="32"/>
        <v>0</v>
      </c>
      <c r="L19" s="48"/>
      <c r="M19" s="49"/>
      <c r="N19" s="91">
        <f t="shared" si="33"/>
        <v>0</v>
      </c>
      <c r="O19" s="48"/>
      <c r="P19" s="49"/>
      <c r="Q19" s="91">
        <f t="shared" si="34"/>
        <v>0</v>
      </c>
      <c r="R19" s="95">
        <f t="shared" si="35"/>
        <v>0</v>
      </c>
      <c r="S19" s="95">
        <f t="shared" si="36"/>
        <v>0</v>
      </c>
      <c r="T19" s="95" t="str">
        <f t="shared" ref="T19:T20" si="43">IF($D19="X","",IF($S19=0,"",ROUND($S19,10)))</f>
        <v/>
      </c>
      <c r="U19" s="95" t="str">
        <f t="shared" si="7"/>
        <v/>
      </c>
      <c r="V19" s="103">
        <f t="shared" si="38"/>
        <v>0</v>
      </c>
      <c r="W19" s="95" t="str">
        <f t="shared" ref="W19:W20" si="44">IF($D19="X","",IF($S19=0,"",ROUND($S19,10)))</f>
        <v/>
      </c>
      <c r="X19" s="95" t="str">
        <f t="shared" ref="X19:X20" si="45">IF($D19="X",ROUND($S19,10),"")</f>
        <v/>
      </c>
      <c r="Y19" s="95" t="str">
        <f t="shared" si="9"/>
        <v/>
      </c>
      <c r="Z19" s="95">
        <f t="shared" si="41"/>
        <v>0</v>
      </c>
      <c r="AA19" s="95" t="str">
        <f t="shared" ref="AA19:AA20" si="46">IF($D19="X",ROUND($S19,10),"")</f>
        <v/>
      </c>
      <c r="AC19" s="109" t="s">
        <v>50</v>
      </c>
      <c r="AD19" s="109"/>
      <c r="AE19" s="110"/>
      <c r="AF19" s="12"/>
      <c r="AG19" s="12"/>
      <c r="AH19" s="12"/>
      <c r="AI19" s="12"/>
      <c r="AJ19" s="12"/>
      <c r="AK19" s="12"/>
      <c r="AL19" s="5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13" customFormat="1" ht="14.25" customHeight="1" x14ac:dyDescent="0.5">
      <c r="A20" s="45">
        <v>45298</v>
      </c>
      <c r="B20" s="46"/>
      <c r="C20" s="47"/>
      <c r="D20" s="47"/>
      <c r="E20" s="48"/>
      <c r="F20" s="49"/>
      <c r="G20" s="91">
        <f t="shared" si="30"/>
        <v>0</v>
      </c>
      <c r="H20" s="48"/>
      <c r="I20" s="49"/>
      <c r="J20" s="91">
        <f t="shared" si="31"/>
        <v>0</v>
      </c>
      <c r="K20" s="95">
        <f t="shared" si="32"/>
        <v>0</v>
      </c>
      <c r="L20" s="48"/>
      <c r="M20" s="49"/>
      <c r="N20" s="91">
        <f t="shared" si="33"/>
        <v>0</v>
      </c>
      <c r="O20" s="48"/>
      <c r="P20" s="49"/>
      <c r="Q20" s="91">
        <f t="shared" si="34"/>
        <v>0</v>
      </c>
      <c r="R20" s="95">
        <f t="shared" si="35"/>
        <v>0</v>
      </c>
      <c r="S20" s="95">
        <f t="shared" si="36"/>
        <v>0</v>
      </c>
      <c r="T20" s="95" t="str">
        <f t="shared" si="43"/>
        <v/>
      </c>
      <c r="U20" s="95" t="str">
        <f t="shared" si="7"/>
        <v/>
      </c>
      <c r="V20" s="103">
        <f t="shared" si="38"/>
        <v>0</v>
      </c>
      <c r="W20" s="95" t="str">
        <f t="shared" si="44"/>
        <v/>
      </c>
      <c r="X20" s="95" t="str">
        <f t="shared" si="45"/>
        <v/>
      </c>
      <c r="Y20" s="95" t="str">
        <f t="shared" si="9"/>
        <v/>
      </c>
      <c r="Z20" s="95">
        <f t="shared" si="41"/>
        <v>0</v>
      </c>
      <c r="AA20" s="95" t="str">
        <f t="shared" si="46"/>
        <v/>
      </c>
      <c r="AC20" s="109" t="s">
        <v>49</v>
      </c>
      <c r="AD20" s="109"/>
      <c r="AE20" s="110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52">
        <v>45299</v>
      </c>
      <c r="B21" s="53"/>
      <c r="C21" s="54"/>
      <c r="D21" s="47"/>
      <c r="E21" s="55"/>
      <c r="F21" s="56"/>
      <c r="G21" s="91">
        <f t="shared" si="30"/>
        <v>0</v>
      </c>
      <c r="H21" s="55"/>
      <c r="I21" s="56"/>
      <c r="J21" s="91">
        <f t="shared" si="31"/>
        <v>0</v>
      </c>
      <c r="K21" s="91">
        <f t="shared" si="32"/>
        <v>0</v>
      </c>
      <c r="L21" s="55"/>
      <c r="M21" s="56"/>
      <c r="N21" s="91">
        <f t="shared" si="33"/>
        <v>0</v>
      </c>
      <c r="O21" s="55"/>
      <c r="P21" s="56"/>
      <c r="Q21" s="91">
        <f t="shared" si="34"/>
        <v>0</v>
      </c>
      <c r="R21" s="91">
        <f t="shared" si="35"/>
        <v>0</v>
      </c>
      <c r="S21" s="101">
        <f t="shared" si="36"/>
        <v>0</v>
      </c>
      <c r="T21" s="91" t="str">
        <f t="shared" ref="T21" si="47">IF(B21="av",($E$7)*(-1),IF(B21="df",($E$7)*(-1),IF(D21="X","",IF(B21="sd",ROUND(S21-($E$7*(1-$AE$4)),10),IF(S21=0,"",ROUND(S21-$E$7,10))))))</f>
        <v/>
      </c>
      <c r="U21" s="91" t="str">
        <f t="shared" si="7"/>
        <v/>
      </c>
      <c r="V21" s="104">
        <f t="shared" si="38"/>
        <v>0</v>
      </c>
      <c r="W21" s="91" t="str">
        <f t="shared" ref="W21" si="48">IF(U21=V21,U21,IF(V21&gt;0,V21,U21))</f>
        <v/>
      </c>
      <c r="X21" s="101" t="str">
        <f t="shared" ref="X21" si="49">IF(D21="X",ROUND(S21-$E$7,10),"")</f>
        <v/>
      </c>
      <c r="Y21" s="91" t="str">
        <f t="shared" si="9"/>
        <v/>
      </c>
      <c r="Z21" s="104">
        <f t="shared" si="41"/>
        <v>0</v>
      </c>
      <c r="AA21" s="91" t="str">
        <f t="shared" ref="AA21" si="50">IF(Y21=Z21,Y21,IF(Z21&gt;0,Z21,Y21))</f>
        <v/>
      </c>
      <c r="AC21" s="13"/>
      <c r="AD21" s="13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52">
        <v>45300</v>
      </c>
      <c r="B22" s="53"/>
      <c r="C22" s="54"/>
      <c r="D22" s="47"/>
      <c r="E22" s="55"/>
      <c r="F22" s="56"/>
      <c r="G22" s="91">
        <f t="shared" ref="G22" si="51">IF(E22="",0,CONCATENATE(E22,":",F22))</f>
        <v>0</v>
      </c>
      <c r="H22" s="55"/>
      <c r="I22" s="56"/>
      <c r="J22" s="91">
        <f t="shared" ref="J22" si="52">IF(H22="",0,CONCATENATE(H22,":",I22))</f>
        <v>0</v>
      </c>
      <c r="K22" s="91">
        <f t="shared" ref="K22" si="53">J22-G22</f>
        <v>0</v>
      </c>
      <c r="L22" s="55"/>
      <c r="M22" s="56"/>
      <c r="N22" s="91">
        <f t="shared" ref="N22" si="54">IF(L22="",0,CONCATENATE(L22,":",M22))</f>
        <v>0</v>
      </c>
      <c r="O22" s="55"/>
      <c r="P22" s="56"/>
      <c r="Q22" s="91">
        <f t="shared" ref="Q22" si="55">IF(O22="",0,CONCATENATE(O22,":",P22))</f>
        <v>0</v>
      </c>
      <c r="R22" s="91">
        <f t="shared" ref="R22" si="56">Q22-N22</f>
        <v>0</v>
      </c>
      <c r="S22" s="101">
        <f t="shared" ref="S22" si="57">K22+R22</f>
        <v>0</v>
      </c>
      <c r="T22" s="91" t="str">
        <f t="shared" ref="T22" si="58">IF(B22="av",($E$7)*(-1),IF(B22="df",($E$7)*(-1),IF(D22="X","",IF(B22="sd",ROUND(S22-($E$7*(1-$AE$4)),10),IF(S22=0,"",ROUND(S22-$E$7,10))))))</f>
        <v/>
      </c>
      <c r="U22" s="91" t="str">
        <f t="shared" ref="U22" si="59">IF(T22&gt;0,T22,0)</f>
        <v/>
      </c>
      <c r="V22" s="104">
        <f t="shared" ref="V22" si="60">IF(T22&lt;0,T22*(-1),0)</f>
        <v>0</v>
      </c>
      <c r="W22" s="91" t="str">
        <f t="shared" ref="W22" si="61">IF(U22=V22,U22,IF(V22&gt;0,V22,U22))</f>
        <v/>
      </c>
      <c r="X22" s="101" t="str">
        <f t="shared" ref="X22" si="62">IF(D22="X",ROUND(S22-$E$7,10),"")</f>
        <v/>
      </c>
      <c r="Y22" s="91" t="str">
        <f t="shared" ref="Y22" si="63">IF(X22&gt;0,X22,0)</f>
        <v/>
      </c>
      <c r="Z22" s="104">
        <f t="shared" ref="Z22" si="64">IF(X22&lt;0,X22*(-1),0)</f>
        <v>0</v>
      </c>
      <c r="AA22" s="91" t="str">
        <f t="shared" ref="AA22" si="65">IF(Y22=Z22,Y22,IF(Z22&gt;0,Z22,Y22))</f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52">
        <v>45301</v>
      </c>
      <c r="B23" s="53"/>
      <c r="C23" s="54"/>
      <c r="D23" s="47"/>
      <c r="E23" s="55"/>
      <c r="F23" s="56"/>
      <c r="G23" s="91">
        <f t="shared" si="0"/>
        <v>0</v>
      </c>
      <c r="H23" s="55"/>
      <c r="I23" s="56"/>
      <c r="J23" s="91">
        <f t="shared" si="1"/>
        <v>0</v>
      </c>
      <c r="K23" s="91">
        <f t="shared" si="2"/>
        <v>0</v>
      </c>
      <c r="L23" s="55"/>
      <c r="M23" s="56"/>
      <c r="N23" s="91">
        <f t="shared" si="3"/>
        <v>0</v>
      </c>
      <c r="O23" s="55"/>
      <c r="P23" s="56"/>
      <c r="Q23" s="91">
        <f t="shared" si="4"/>
        <v>0</v>
      </c>
      <c r="R23" s="91">
        <f t="shared" si="5"/>
        <v>0</v>
      </c>
      <c r="S23" s="101">
        <f t="shared" si="6"/>
        <v>0</v>
      </c>
      <c r="T23" s="91" t="str">
        <f t="shared" ref="T23:T25" si="66">IF(B23="av",($E$7)*(-1),IF(B23="df",($E$7)*(-1),IF(D23="X","",IF(B23="sd",ROUND(S23-($E$7*(1-$AE$4)),10),IF(S23=0,"",ROUND(S23-$E$7,10))))))</f>
        <v/>
      </c>
      <c r="U23" s="91" t="str">
        <f t="shared" ref="U23:U29" si="67">IF(T23&gt;0,T23,0)</f>
        <v/>
      </c>
      <c r="V23" s="104">
        <f t="shared" si="8"/>
        <v>0</v>
      </c>
      <c r="W23" s="91" t="str">
        <f t="shared" ref="W23:W25" si="68">IF(U23=V23,U23,IF(V23&gt;0,V23,U23))</f>
        <v/>
      </c>
      <c r="X23" s="101" t="str">
        <f t="shared" ref="X23:X25" si="69">IF(D23="X",ROUND(S23-$E$7,10),"")</f>
        <v/>
      </c>
      <c r="Y23" s="91" t="str">
        <f t="shared" ref="Y23:Y29" si="70">IF(X23&gt;0,X23,0)</f>
        <v/>
      </c>
      <c r="Z23" s="104">
        <f t="shared" si="10"/>
        <v>0</v>
      </c>
      <c r="AA23" s="91" t="str">
        <f t="shared" ref="AA23:AA25" si="71">IF(Y23=Z23,Y23,IF(Z23&gt;0,Z23,Y23))</f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52">
        <v>45302</v>
      </c>
      <c r="B24" s="53"/>
      <c r="C24" s="54"/>
      <c r="D24" s="47"/>
      <c r="E24" s="55"/>
      <c r="F24" s="56"/>
      <c r="G24" s="91">
        <f t="shared" si="0"/>
        <v>0</v>
      </c>
      <c r="H24" s="55"/>
      <c r="I24" s="56"/>
      <c r="J24" s="91">
        <f t="shared" si="1"/>
        <v>0</v>
      </c>
      <c r="K24" s="91">
        <f t="shared" si="2"/>
        <v>0</v>
      </c>
      <c r="L24" s="55"/>
      <c r="M24" s="56"/>
      <c r="N24" s="91">
        <f t="shared" si="3"/>
        <v>0</v>
      </c>
      <c r="O24" s="55"/>
      <c r="P24" s="56"/>
      <c r="Q24" s="91">
        <f t="shared" si="4"/>
        <v>0</v>
      </c>
      <c r="R24" s="91">
        <f t="shared" si="5"/>
        <v>0</v>
      </c>
      <c r="S24" s="101">
        <f t="shared" si="6"/>
        <v>0</v>
      </c>
      <c r="T24" s="91" t="str">
        <f t="shared" si="66"/>
        <v/>
      </c>
      <c r="U24" s="91" t="str">
        <f t="shared" si="67"/>
        <v/>
      </c>
      <c r="V24" s="104">
        <f t="shared" si="8"/>
        <v>0</v>
      </c>
      <c r="W24" s="91" t="str">
        <f t="shared" si="68"/>
        <v/>
      </c>
      <c r="X24" s="101" t="str">
        <f t="shared" si="69"/>
        <v/>
      </c>
      <c r="Y24" s="91" t="str">
        <f t="shared" si="70"/>
        <v/>
      </c>
      <c r="Z24" s="104">
        <f t="shared" si="10"/>
        <v>0</v>
      </c>
      <c r="AA24" s="91" t="str">
        <f t="shared" si="71"/>
        <v/>
      </c>
      <c r="AC24" s="50" t="s">
        <v>11</v>
      </c>
      <c r="AD24" s="108">
        <f>AD22+AD23</f>
        <v>0</v>
      </c>
      <c r="AE24" s="104">
        <f>IF(AD24=0,0,IF(AD24&lt;0,AD24*(-1),AD24))</f>
        <v>0</v>
      </c>
      <c r="AF24" s="59"/>
      <c r="AG24" s="12"/>
      <c r="AH24" s="12"/>
      <c r="AI24" s="12"/>
      <c r="AJ24" s="12"/>
      <c r="AK24" s="12"/>
      <c r="AL24" s="58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52">
        <v>45303</v>
      </c>
      <c r="B25" s="53"/>
      <c r="C25" s="54"/>
      <c r="D25" s="47"/>
      <c r="E25" s="55"/>
      <c r="F25" s="56"/>
      <c r="G25" s="91">
        <f t="shared" si="0"/>
        <v>0</v>
      </c>
      <c r="H25" s="55"/>
      <c r="I25" s="56"/>
      <c r="J25" s="91">
        <f t="shared" si="1"/>
        <v>0</v>
      </c>
      <c r="K25" s="91">
        <f t="shared" si="2"/>
        <v>0</v>
      </c>
      <c r="L25" s="55"/>
      <c r="M25" s="56"/>
      <c r="N25" s="91">
        <f t="shared" si="3"/>
        <v>0</v>
      </c>
      <c r="O25" s="55"/>
      <c r="P25" s="56"/>
      <c r="Q25" s="91">
        <f t="shared" si="4"/>
        <v>0</v>
      </c>
      <c r="R25" s="91">
        <f t="shared" si="5"/>
        <v>0</v>
      </c>
      <c r="S25" s="101">
        <f t="shared" si="6"/>
        <v>0</v>
      </c>
      <c r="T25" s="91" t="str">
        <f t="shared" si="66"/>
        <v/>
      </c>
      <c r="U25" s="91" t="str">
        <f t="shared" si="67"/>
        <v/>
      </c>
      <c r="V25" s="104">
        <f t="shared" si="8"/>
        <v>0</v>
      </c>
      <c r="W25" s="91" t="str">
        <f t="shared" si="68"/>
        <v/>
      </c>
      <c r="X25" s="101" t="str">
        <f t="shared" si="69"/>
        <v/>
      </c>
      <c r="Y25" s="91" t="str">
        <f t="shared" si="70"/>
        <v/>
      </c>
      <c r="Z25" s="104">
        <f t="shared" si="10"/>
        <v>0</v>
      </c>
      <c r="AA25" s="91" t="str">
        <f t="shared" si="71"/>
        <v/>
      </c>
      <c r="AC25" s="20"/>
      <c r="AD25" s="20"/>
      <c r="AE25" s="60"/>
      <c r="AF25" s="12"/>
      <c r="AG25" s="12"/>
      <c r="AH25" s="12"/>
      <c r="AI25" s="12"/>
      <c r="AJ25" s="12"/>
      <c r="AK25" s="12"/>
      <c r="AL25" s="58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45">
        <v>45304</v>
      </c>
      <c r="B26" s="46"/>
      <c r="C26" s="47"/>
      <c r="D26" s="47"/>
      <c r="E26" s="48"/>
      <c r="F26" s="49"/>
      <c r="G26" s="91">
        <f t="shared" si="0"/>
        <v>0</v>
      </c>
      <c r="H26" s="48"/>
      <c r="I26" s="49"/>
      <c r="J26" s="91">
        <f t="shared" si="1"/>
        <v>0</v>
      </c>
      <c r="K26" s="95">
        <f t="shared" si="2"/>
        <v>0</v>
      </c>
      <c r="L26" s="48"/>
      <c r="M26" s="49"/>
      <c r="N26" s="91">
        <f t="shared" si="3"/>
        <v>0</v>
      </c>
      <c r="O26" s="48"/>
      <c r="P26" s="49"/>
      <c r="Q26" s="91">
        <f t="shared" si="4"/>
        <v>0</v>
      </c>
      <c r="R26" s="95">
        <f t="shared" si="5"/>
        <v>0</v>
      </c>
      <c r="S26" s="95">
        <f t="shared" si="6"/>
        <v>0</v>
      </c>
      <c r="T26" s="95" t="str">
        <f t="shared" ref="T26:T27" si="72">IF($D26="X","",IF($S26=0,"",ROUND($S26,10)))</f>
        <v/>
      </c>
      <c r="U26" s="95" t="str">
        <f t="shared" si="67"/>
        <v/>
      </c>
      <c r="V26" s="103">
        <f t="shared" si="8"/>
        <v>0</v>
      </c>
      <c r="W26" s="95" t="str">
        <f t="shared" ref="W26:W27" si="73">IF($D26="X","",IF($S26=0,"",ROUND($S26,10)))</f>
        <v/>
      </c>
      <c r="X26" s="95" t="str">
        <f t="shared" ref="X26:X27" si="74">IF($D26="X",ROUND($S26,10),"")</f>
        <v/>
      </c>
      <c r="Y26" s="95" t="str">
        <f t="shared" si="70"/>
        <v/>
      </c>
      <c r="Z26" s="95">
        <f t="shared" si="10"/>
        <v>0</v>
      </c>
      <c r="AA26" s="95" t="str">
        <f t="shared" ref="AA26:AA27" si="75">IF($D26="X",ROUND($S26,10),"")</f>
        <v/>
      </c>
      <c r="AC26" s="109" t="s">
        <v>50</v>
      </c>
      <c r="AD26" s="109"/>
      <c r="AE26" s="110"/>
      <c r="AF26" s="12"/>
      <c r="AG26" s="12"/>
      <c r="AH26" s="12"/>
      <c r="AI26" s="12"/>
      <c r="AJ26" s="12"/>
      <c r="AK26" s="12"/>
      <c r="AL26" s="58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45">
        <v>45305</v>
      </c>
      <c r="B27" s="46"/>
      <c r="C27" s="47"/>
      <c r="D27" s="47"/>
      <c r="E27" s="48"/>
      <c r="F27" s="49"/>
      <c r="G27" s="91">
        <f t="shared" si="0"/>
        <v>0</v>
      </c>
      <c r="H27" s="48"/>
      <c r="I27" s="49"/>
      <c r="J27" s="91">
        <f t="shared" si="1"/>
        <v>0</v>
      </c>
      <c r="K27" s="95">
        <f t="shared" si="2"/>
        <v>0</v>
      </c>
      <c r="L27" s="48"/>
      <c r="M27" s="49"/>
      <c r="N27" s="91">
        <f t="shared" si="3"/>
        <v>0</v>
      </c>
      <c r="O27" s="48"/>
      <c r="P27" s="49"/>
      <c r="Q27" s="91">
        <f t="shared" si="4"/>
        <v>0</v>
      </c>
      <c r="R27" s="95">
        <f t="shared" si="5"/>
        <v>0</v>
      </c>
      <c r="S27" s="95">
        <f t="shared" si="6"/>
        <v>0</v>
      </c>
      <c r="T27" s="95" t="str">
        <f t="shared" si="72"/>
        <v/>
      </c>
      <c r="U27" s="95" t="str">
        <f t="shared" si="67"/>
        <v/>
      </c>
      <c r="V27" s="103">
        <f t="shared" si="8"/>
        <v>0</v>
      </c>
      <c r="W27" s="95" t="str">
        <f t="shared" si="73"/>
        <v/>
      </c>
      <c r="X27" s="95" t="str">
        <f t="shared" si="74"/>
        <v/>
      </c>
      <c r="Y27" s="95" t="str">
        <f t="shared" si="70"/>
        <v/>
      </c>
      <c r="Z27" s="95">
        <f t="shared" si="10"/>
        <v>0</v>
      </c>
      <c r="AA27" s="95" t="str">
        <f t="shared" si="75"/>
        <v/>
      </c>
      <c r="AC27" s="109" t="s">
        <v>49</v>
      </c>
      <c r="AD27" s="109"/>
      <c r="AE27" s="110"/>
      <c r="AF27" s="12"/>
      <c r="AG27" s="12"/>
      <c r="AH27" s="12"/>
      <c r="AI27" s="12"/>
      <c r="AJ27" s="12"/>
      <c r="AK27" s="12"/>
      <c r="AL27" s="58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61" customFormat="1" ht="14.25" customHeight="1" x14ac:dyDescent="0.5">
      <c r="A28" s="52">
        <v>45306</v>
      </c>
      <c r="B28" s="53"/>
      <c r="C28" s="54"/>
      <c r="D28" s="47"/>
      <c r="E28" s="55"/>
      <c r="F28" s="56"/>
      <c r="G28" s="91">
        <f t="shared" si="0"/>
        <v>0</v>
      </c>
      <c r="H28" s="55"/>
      <c r="I28" s="56"/>
      <c r="J28" s="91">
        <f t="shared" si="1"/>
        <v>0</v>
      </c>
      <c r="K28" s="91">
        <f t="shared" si="2"/>
        <v>0</v>
      </c>
      <c r="L28" s="55"/>
      <c r="M28" s="56"/>
      <c r="N28" s="91">
        <f t="shared" si="3"/>
        <v>0</v>
      </c>
      <c r="O28" s="55"/>
      <c r="P28" s="56"/>
      <c r="Q28" s="91">
        <f t="shared" si="4"/>
        <v>0</v>
      </c>
      <c r="R28" s="91">
        <f t="shared" si="5"/>
        <v>0</v>
      </c>
      <c r="S28" s="101">
        <f t="shared" si="6"/>
        <v>0</v>
      </c>
      <c r="T28" s="91" t="str">
        <f t="shared" ref="T28:T32" si="76">IF(B28="av",($E$7)*(-1),IF(B28="df",($E$7)*(-1),IF(D28="X","",IF(B28="sd",ROUND(S28-($E$7*(1-$AE$4)),10),IF(S28=0,"",ROUND(S28-$E$7,10))))))</f>
        <v/>
      </c>
      <c r="U28" s="91" t="str">
        <f t="shared" si="67"/>
        <v/>
      </c>
      <c r="V28" s="104">
        <f t="shared" si="8"/>
        <v>0</v>
      </c>
      <c r="W28" s="91" t="str">
        <f t="shared" ref="W28:W32" si="77">IF(U28=V28,U28,IF(V28&gt;0,V28,U28))</f>
        <v/>
      </c>
      <c r="X28" s="101" t="str">
        <f t="shared" ref="X28:X32" si="78">IF(D28="X",ROUND(S28-$E$7,10),"")</f>
        <v/>
      </c>
      <c r="Y28" s="91" t="str">
        <f t="shared" si="70"/>
        <v/>
      </c>
      <c r="Z28" s="104">
        <f t="shared" si="10"/>
        <v>0</v>
      </c>
      <c r="AA28" s="91" t="str">
        <f t="shared" ref="AA28:AA32" si="79">IF(Y28=Z28,Y28,IF(Z28&gt;0,Z28,Y28))</f>
        <v/>
      </c>
      <c r="AC28" s="13"/>
      <c r="AD28" s="13"/>
      <c r="AE28" s="29"/>
      <c r="AF28" s="63"/>
      <c r="AG28" s="63"/>
      <c r="AH28" s="63"/>
      <c r="AI28" s="63"/>
      <c r="AJ28" s="63"/>
      <c r="AK28" s="12"/>
      <c r="AL28" s="12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64" s="13" customFormat="1" ht="14.25" customHeight="1" x14ac:dyDescent="0.5">
      <c r="A29" s="52">
        <v>45307</v>
      </c>
      <c r="B29" s="53"/>
      <c r="C29" s="54"/>
      <c r="D29" s="47"/>
      <c r="E29" s="55"/>
      <c r="F29" s="56"/>
      <c r="G29" s="91">
        <f t="shared" si="0"/>
        <v>0</v>
      </c>
      <c r="H29" s="55"/>
      <c r="I29" s="56"/>
      <c r="J29" s="91">
        <f t="shared" si="1"/>
        <v>0</v>
      </c>
      <c r="K29" s="91">
        <f t="shared" si="2"/>
        <v>0</v>
      </c>
      <c r="L29" s="55"/>
      <c r="M29" s="56"/>
      <c r="N29" s="91">
        <f t="shared" si="3"/>
        <v>0</v>
      </c>
      <c r="O29" s="55"/>
      <c r="P29" s="56"/>
      <c r="Q29" s="91">
        <f t="shared" si="4"/>
        <v>0</v>
      </c>
      <c r="R29" s="91">
        <f t="shared" si="5"/>
        <v>0</v>
      </c>
      <c r="S29" s="101">
        <f t="shared" si="6"/>
        <v>0</v>
      </c>
      <c r="T29" s="91" t="str">
        <f t="shared" si="76"/>
        <v/>
      </c>
      <c r="U29" s="91" t="str">
        <f t="shared" si="67"/>
        <v/>
      </c>
      <c r="V29" s="104">
        <f t="shared" si="8"/>
        <v>0</v>
      </c>
      <c r="W29" s="91" t="str">
        <f t="shared" si="77"/>
        <v/>
      </c>
      <c r="X29" s="101" t="str">
        <f t="shared" si="78"/>
        <v/>
      </c>
      <c r="Y29" s="91" t="str">
        <f t="shared" si="70"/>
        <v/>
      </c>
      <c r="Z29" s="104">
        <f t="shared" si="10"/>
        <v>0</v>
      </c>
      <c r="AA29" s="91" t="str">
        <f t="shared" si="79"/>
        <v/>
      </c>
      <c r="AC29" s="43" t="s">
        <v>16</v>
      </c>
      <c r="AD29" s="43"/>
      <c r="AE29" s="6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52">
        <v>45308</v>
      </c>
      <c r="B30" s="53"/>
      <c r="C30" s="54"/>
      <c r="D30" s="47"/>
      <c r="E30" s="55"/>
      <c r="F30" s="56"/>
      <c r="G30" s="91">
        <f t="shared" ref="G30:G44" si="80">IF(E30="",0,CONCATENATE(E30,":",F30))</f>
        <v>0</v>
      </c>
      <c r="H30" s="55"/>
      <c r="I30" s="56"/>
      <c r="J30" s="91">
        <f t="shared" ref="J30:J44" si="81">IF(H30="",0,CONCATENATE(H30,":",I30))</f>
        <v>0</v>
      </c>
      <c r="K30" s="91">
        <f t="shared" ref="K30:K44" si="82">J30-G30</f>
        <v>0</v>
      </c>
      <c r="L30" s="55"/>
      <c r="M30" s="56"/>
      <c r="N30" s="91">
        <f t="shared" ref="N30:N44" si="83">IF(L30="",0,CONCATENATE(L30,":",M30))</f>
        <v>0</v>
      </c>
      <c r="O30" s="55"/>
      <c r="P30" s="56"/>
      <c r="Q30" s="91">
        <f t="shared" ref="Q30:Q44" si="84">IF(O30="",0,CONCATENATE(O30,":",P30))</f>
        <v>0</v>
      </c>
      <c r="R30" s="91">
        <f t="shared" ref="R30:R44" si="85">Q30-N30</f>
        <v>0</v>
      </c>
      <c r="S30" s="101">
        <f t="shared" ref="S30:S44" si="86">K30+R30</f>
        <v>0</v>
      </c>
      <c r="T30" s="91" t="str">
        <f t="shared" si="76"/>
        <v/>
      </c>
      <c r="U30" s="91" t="str">
        <f t="shared" ref="U30:U44" si="87">IF(T30&gt;0,T30,0)</f>
        <v/>
      </c>
      <c r="V30" s="104">
        <f t="shared" ref="V30:V44" si="88">IF(T30&lt;0,T30*(-1),0)</f>
        <v>0</v>
      </c>
      <c r="W30" s="91" t="str">
        <f t="shared" si="77"/>
        <v/>
      </c>
      <c r="X30" s="101" t="str">
        <f t="shared" si="78"/>
        <v/>
      </c>
      <c r="Y30" s="91" t="str">
        <f t="shared" ref="Y30:Y44" si="89">IF(X30&gt;0,X30,0)</f>
        <v/>
      </c>
      <c r="Z30" s="104">
        <f t="shared" ref="Z30:Z44" si="90">IF(X30&lt;0,X30*(-1),0)</f>
        <v>0</v>
      </c>
      <c r="AA30" s="91" t="str">
        <f t="shared" si="79"/>
        <v/>
      </c>
      <c r="AC30" s="64" t="s">
        <v>29</v>
      </c>
      <c r="AD30" s="64"/>
      <c r="AE30" s="51">
        <f>COUNTIF(B$14:B$44,"av")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52">
        <v>45309</v>
      </c>
      <c r="B31" s="53"/>
      <c r="C31" s="54"/>
      <c r="D31" s="47"/>
      <c r="E31" s="55"/>
      <c r="F31" s="56"/>
      <c r="G31" s="91">
        <f t="shared" si="80"/>
        <v>0</v>
      </c>
      <c r="H31" s="55"/>
      <c r="I31" s="56"/>
      <c r="J31" s="91">
        <f t="shared" si="81"/>
        <v>0</v>
      </c>
      <c r="K31" s="91">
        <f t="shared" si="82"/>
        <v>0</v>
      </c>
      <c r="L31" s="55"/>
      <c r="M31" s="56"/>
      <c r="N31" s="91">
        <f t="shared" si="83"/>
        <v>0</v>
      </c>
      <c r="O31" s="55"/>
      <c r="P31" s="56"/>
      <c r="Q31" s="91">
        <f t="shared" si="84"/>
        <v>0</v>
      </c>
      <c r="R31" s="91">
        <f t="shared" si="85"/>
        <v>0</v>
      </c>
      <c r="S31" s="101">
        <f t="shared" si="86"/>
        <v>0</v>
      </c>
      <c r="T31" s="91" t="str">
        <f t="shared" si="76"/>
        <v/>
      </c>
      <c r="U31" s="91" t="str">
        <f t="shared" si="87"/>
        <v/>
      </c>
      <c r="V31" s="104">
        <f t="shared" si="88"/>
        <v>0</v>
      </c>
      <c r="W31" s="91" t="str">
        <f t="shared" si="77"/>
        <v/>
      </c>
      <c r="X31" s="101" t="str">
        <f t="shared" si="78"/>
        <v/>
      </c>
      <c r="Y31" s="91" t="str">
        <f t="shared" si="89"/>
        <v/>
      </c>
      <c r="Z31" s="104">
        <f t="shared" si="90"/>
        <v>0</v>
      </c>
      <c r="AA31" s="91" t="str">
        <f t="shared" si="79"/>
        <v/>
      </c>
      <c r="AC31" s="50" t="s">
        <v>11</v>
      </c>
      <c r="AD31" s="108">
        <f>AD29+AD30</f>
        <v>0</v>
      </c>
      <c r="AE31" s="104">
        <f>IF(AD31=0,0,IF(AD31&lt;0,AD31*(-1),AD31))</f>
        <v>0</v>
      </c>
      <c r="AF31" s="59"/>
      <c r="AG31" s="12"/>
      <c r="AH31" s="12"/>
      <c r="AI31" s="12"/>
      <c r="AJ31" s="12"/>
      <c r="AK31" s="12"/>
      <c r="AL31" s="58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52">
        <v>45310</v>
      </c>
      <c r="B32" s="53"/>
      <c r="C32" s="54"/>
      <c r="D32" s="47"/>
      <c r="E32" s="55"/>
      <c r="F32" s="56"/>
      <c r="G32" s="91">
        <f t="shared" si="80"/>
        <v>0</v>
      </c>
      <c r="H32" s="55"/>
      <c r="I32" s="56"/>
      <c r="J32" s="91">
        <f t="shared" si="81"/>
        <v>0</v>
      </c>
      <c r="K32" s="91">
        <f t="shared" si="82"/>
        <v>0</v>
      </c>
      <c r="L32" s="55"/>
      <c r="M32" s="56"/>
      <c r="N32" s="91">
        <f t="shared" si="83"/>
        <v>0</v>
      </c>
      <c r="O32" s="55"/>
      <c r="P32" s="56"/>
      <c r="Q32" s="91">
        <f t="shared" si="84"/>
        <v>0</v>
      </c>
      <c r="R32" s="91">
        <f t="shared" si="85"/>
        <v>0</v>
      </c>
      <c r="S32" s="101">
        <f t="shared" si="86"/>
        <v>0</v>
      </c>
      <c r="T32" s="91" t="str">
        <f t="shared" si="76"/>
        <v/>
      </c>
      <c r="U32" s="91" t="str">
        <f t="shared" si="87"/>
        <v/>
      </c>
      <c r="V32" s="104">
        <f t="shared" si="88"/>
        <v>0</v>
      </c>
      <c r="W32" s="91" t="str">
        <f t="shared" si="77"/>
        <v/>
      </c>
      <c r="X32" s="101" t="str">
        <f t="shared" si="78"/>
        <v/>
      </c>
      <c r="Y32" s="91" t="str">
        <f t="shared" si="89"/>
        <v/>
      </c>
      <c r="Z32" s="104">
        <f t="shared" si="90"/>
        <v>0</v>
      </c>
      <c r="AA32" s="91" t="str">
        <f t="shared" si="79"/>
        <v/>
      </c>
      <c r="AC32" s="20"/>
      <c r="AD32" s="20"/>
      <c r="AE32" s="60"/>
      <c r="AF32" s="12"/>
      <c r="AG32" s="12"/>
      <c r="AH32" s="12"/>
      <c r="AI32" s="12"/>
      <c r="AJ32" s="12"/>
      <c r="AK32" s="12"/>
      <c r="AL32" s="58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45">
        <v>45311</v>
      </c>
      <c r="B33" s="46"/>
      <c r="C33" s="47"/>
      <c r="D33" s="47"/>
      <c r="E33" s="48"/>
      <c r="F33" s="49"/>
      <c r="G33" s="91">
        <f t="shared" si="80"/>
        <v>0</v>
      </c>
      <c r="H33" s="48"/>
      <c r="I33" s="49"/>
      <c r="J33" s="91">
        <f t="shared" si="81"/>
        <v>0</v>
      </c>
      <c r="K33" s="95">
        <f t="shared" si="82"/>
        <v>0</v>
      </c>
      <c r="L33" s="48"/>
      <c r="M33" s="49"/>
      <c r="N33" s="91">
        <f t="shared" si="83"/>
        <v>0</v>
      </c>
      <c r="O33" s="48"/>
      <c r="P33" s="49"/>
      <c r="Q33" s="91">
        <f t="shared" si="84"/>
        <v>0</v>
      </c>
      <c r="R33" s="95">
        <f t="shared" si="85"/>
        <v>0</v>
      </c>
      <c r="S33" s="95">
        <f t="shared" si="86"/>
        <v>0</v>
      </c>
      <c r="T33" s="95" t="str">
        <f t="shared" ref="T33:T34" si="91">IF($D33="X","",IF($S33=0,"",ROUND($S33,10)))</f>
        <v/>
      </c>
      <c r="U33" s="95" t="str">
        <f t="shared" si="87"/>
        <v/>
      </c>
      <c r="V33" s="103">
        <f t="shared" si="88"/>
        <v>0</v>
      </c>
      <c r="W33" s="95" t="str">
        <f t="shared" ref="W33:W34" si="92">IF($D33="X","",IF($S33=0,"",ROUND($S33,10)))</f>
        <v/>
      </c>
      <c r="X33" s="95" t="str">
        <f t="shared" ref="X33:X34" si="93">IF($D33="X",ROUND($S33,10),"")</f>
        <v/>
      </c>
      <c r="Y33" s="95" t="str">
        <f t="shared" si="89"/>
        <v/>
      </c>
      <c r="Z33" s="95">
        <f t="shared" si="90"/>
        <v>0</v>
      </c>
      <c r="AA33" s="95" t="str">
        <f t="shared" ref="AA33:AA34" si="94">IF($D33="X",ROUND($S33,10),"")</f>
        <v/>
      </c>
      <c r="AC33" s="109" t="s">
        <v>50</v>
      </c>
      <c r="AD33" s="109"/>
      <c r="AE33" s="110"/>
      <c r="AF33" s="12"/>
      <c r="AG33" s="12"/>
      <c r="AH33" s="12"/>
      <c r="AI33" s="12"/>
      <c r="AJ33" s="12"/>
      <c r="AK33" s="12"/>
      <c r="AL33" s="58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45">
        <v>45312</v>
      </c>
      <c r="B34" s="46"/>
      <c r="C34" s="47"/>
      <c r="D34" s="47"/>
      <c r="E34" s="48"/>
      <c r="F34" s="49"/>
      <c r="G34" s="91">
        <f t="shared" si="80"/>
        <v>0</v>
      </c>
      <c r="H34" s="48"/>
      <c r="I34" s="49"/>
      <c r="J34" s="91">
        <f t="shared" si="81"/>
        <v>0</v>
      </c>
      <c r="K34" s="95">
        <f t="shared" si="82"/>
        <v>0</v>
      </c>
      <c r="L34" s="48"/>
      <c r="M34" s="49"/>
      <c r="N34" s="91">
        <f t="shared" si="83"/>
        <v>0</v>
      </c>
      <c r="O34" s="48"/>
      <c r="P34" s="49"/>
      <c r="Q34" s="91">
        <f t="shared" si="84"/>
        <v>0</v>
      </c>
      <c r="R34" s="95">
        <f t="shared" si="85"/>
        <v>0</v>
      </c>
      <c r="S34" s="95">
        <f t="shared" si="86"/>
        <v>0</v>
      </c>
      <c r="T34" s="95" t="str">
        <f t="shared" si="91"/>
        <v/>
      </c>
      <c r="U34" s="95" t="str">
        <f t="shared" si="87"/>
        <v/>
      </c>
      <c r="V34" s="103">
        <f t="shared" si="88"/>
        <v>0</v>
      </c>
      <c r="W34" s="95" t="str">
        <f t="shared" si="92"/>
        <v/>
      </c>
      <c r="X34" s="95" t="str">
        <f t="shared" si="93"/>
        <v/>
      </c>
      <c r="Y34" s="95" t="str">
        <f t="shared" si="89"/>
        <v/>
      </c>
      <c r="Z34" s="95">
        <f t="shared" si="90"/>
        <v>0</v>
      </c>
      <c r="AA34" s="95" t="str">
        <f t="shared" si="94"/>
        <v/>
      </c>
      <c r="AC34" s="109" t="s">
        <v>49</v>
      </c>
      <c r="AD34" s="109"/>
      <c r="AE34" s="110"/>
      <c r="AF34" s="12"/>
      <c r="AG34" s="12"/>
      <c r="AH34" s="12"/>
      <c r="AI34" s="12"/>
      <c r="AJ34" s="12"/>
      <c r="AK34" s="12"/>
      <c r="AL34" s="58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61" customFormat="1" ht="14.25" customHeight="1" x14ac:dyDescent="0.5">
      <c r="A35" s="52">
        <v>45313</v>
      </c>
      <c r="B35" s="53"/>
      <c r="C35" s="54"/>
      <c r="D35" s="47"/>
      <c r="E35" s="55"/>
      <c r="F35" s="56"/>
      <c r="G35" s="91">
        <f t="shared" si="80"/>
        <v>0</v>
      </c>
      <c r="H35" s="55"/>
      <c r="I35" s="56"/>
      <c r="J35" s="91">
        <f t="shared" si="81"/>
        <v>0</v>
      </c>
      <c r="K35" s="91">
        <f t="shared" si="82"/>
        <v>0</v>
      </c>
      <c r="L35" s="55"/>
      <c r="M35" s="56"/>
      <c r="N35" s="91">
        <f t="shared" si="83"/>
        <v>0</v>
      </c>
      <c r="O35" s="55"/>
      <c r="P35" s="56"/>
      <c r="Q35" s="91">
        <f t="shared" si="84"/>
        <v>0</v>
      </c>
      <c r="R35" s="91">
        <f t="shared" si="85"/>
        <v>0</v>
      </c>
      <c r="S35" s="101">
        <f t="shared" si="86"/>
        <v>0</v>
      </c>
      <c r="T35" s="91" t="str">
        <f t="shared" ref="T35:T39" si="95">IF(B35="av",($E$7)*(-1),IF(B35="df",($E$7)*(-1),IF(D35="X","",IF(B35="sd",ROUND(S35-($E$7*(1-$AE$4)),10),IF(S35=0,"",ROUND(S35-$E$7,10))))))</f>
        <v/>
      </c>
      <c r="U35" s="91" t="str">
        <f t="shared" si="87"/>
        <v/>
      </c>
      <c r="V35" s="104">
        <f t="shared" si="88"/>
        <v>0</v>
      </c>
      <c r="W35" s="91" t="str">
        <f t="shared" ref="W35:W39" si="96">IF(U35=V35,U35,IF(V35&gt;0,V35,U35))</f>
        <v/>
      </c>
      <c r="X35" s="101" t="str">
        <f t="shared" ref="X35:X39" si="97">IF(D35="X",ROUND(S35-$E$7,10),"")</f>
        <v/>
      </c>
      <c r="Y35" s="91" t="str">
        <f t="shared" si="89"/>
        <v/>
      </c>
      <c r="Z35" s="104">
        <f t="shared" si="90"/>
        <v>0</v>
      </c>
      <c r="AA35" s="91" t="str">
        <f t="shared" ref="AA35:AA39" si="98">IF(Y35=Z35,Y35,IF(Z35&gt;0,Z35,Y35))</f>
        <v/>
      </c>
      <c r="AC35" s="13"/>
      <c r="AD35" s="13"/>
      <c r="AE35" s="29"/>
      <c r="AF35" s="63"/>
      <c r="AG35" s="63"/>
      <c r="AH35" s="63"/>
      <c r="AI35" s="63"/>
      <c r="AJ35" s="63"/>
      <c r="AK35" s="12"/>
      <c r="AL35" s="12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64" s="13" customFormat="1" ht="14.25" customHeight="1" x14ac:dyDescent="0.5">
      <c r="A36" s="52">
        <v>45314</v>
      </c>
      <c r="B36" s="53"/>
      <c r="C36" s="54"/>
      <c r="D36" s="47"/>
      <c r="E36" s="55"/>
      <c r="F36" s="56"/>
      <c r="G36" s="91">
        <f t="shared" si="80"/>
        <v>0</v>
      </c>
      <c r="H36" s="55"/>
      <c r="I36" s="56"/>
      <c r="J36" s="91">
        <f t="shared" si="81"/>
        <v>0</v>
      </c>
      <c r="K36" s="91">
        <f t="shared" si="82"/>
        <v>0</v>
      </c>
      <c r="L36" s="55"/>
      <c r="M36" s="56"/>
      <c r="N36" s="91">
        <f t="shared" si="83"/>
        <v>0</v>
      </c>
      <c r="O36" s="55"/>
      <c r="P36" s="56"/>
      <c r="Q36" s="91">
        <f t="shared" si="84"/>
        <v>0</v>
      </c>
      <c r="R36" s="91">
        <f t="shared" si="85"/>
        <v>0</v>
      </c>
      <c r="S36" s="101">
        <f t="shared" si="86"/>
        <v>0</v>
      </c>
      <c r="T36" s="91" t="str">
        <f t="shared" si="95"/>
        <v/>
      </c>
      <c r="U36" s="91" t="str">
        <f t="shared" si="87"/>
        <v/>
      </c>
      <c r="V36" s="104">
        <f t="shared" si="88"/>
        <v>0</v>
      </c>
      <c r="W36" s="91" t="str">
        <f t="shared" si="96"/>
        <v/>
      </c>
      <c r="X36" s="101" t="str">
        <f t="shared" si="97"/>
        <v/>
      </c>
      <c r="Y36" s="91" t="str">
        <f t="shared" si="89"/>
        <v/>
      </c>
      <c r="Z36" s="104">
        <f t="shared" si="90"/>
        <v>0</v>
      </c>
      <c r="AA36" s="91" t="str">
        <f t="shared" si="98"/>
        <v/>
      </c>
      <c r="AC36" s="43" t="s">
        <v>16</v>
      </c>
      <c r="AD36" s="43"/>
      <c r="AE36" s="6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52">
        <v>45315</v>
      </c>
      <c r="B37" s="53"/>
      <c r="C37" s="54"/>
      <c r="D37" s="47"/>
      <c r="E37" s="55"/>
      <c r="F37" s="56"/>
      <c r="G37" s="91">
        <f t="shared" si="80"/>
        <v>0</v>
      </c>
      <c r="H37" s="55"/>
      <c r="I37" s="56"/>
      <c r="J37" s="91">
        <f t="shared" si="81"/>
        <v>0</v>
      </c>
      <c r="K37" s="91">
        <f t="shared" si="82"/>
        <v>0</v>
      </c>
      <c r="L37" s="55"/>
      <c r="M37" s="56"/>
      <c r="N37" s="91">
        <f t="shared" si="83"/>
        <v>0</v>
      </c>
      <c r="O37" s="55"/>
      <c r="P37" s="56"/>
      <c r="Q37" s="91">
        <f t="shared" si="84"/>
        <v>0</v>
      </c>
      <c r="R37" s="91">
        <f t="shared" si="85"/>
        <v>0</v>
      </c>
      <c r="S37" s="101">
        <f t="shared" si="86"/>
        <v>0</v>
      </c>
      <c r="T37" s="91" t="str">
        <f t="shared" si="95"/>
        <v/>
      </c>
      <c r="U37" s="91" t="str">
        <f t="shared" si="87"/>
        <v/>
      </c>
      <c r="V37" s="104">
        <f t="shared" si="88"/>
        <v>0</v>
      </c>
      <c r="W37" s="91" t="str">
        <f t="shared" si="96"/>
        <v/>
      </c>
      <c r="X37" s="101" t="str">
        <f t="shared" si="97"/>
        <v/>
      </c>
      <c r="Y37" s="91" t="str">
        <f t="shared" si="89"/>
        <v/>
      </c>
      <c r="Z37" s="104">
        <f t="shared" si="90"/>
        <v>0</v>
      </c>
      <c r="AA37" s="91" t="str">
        <f t="shared" si="98"/>
        <v/>
      </c>
      <c r="AC37" s="64" t="s">
        <v>29</v>
      </c>
      <c r="AD37" s="64"/>
      <c r="AE37" s="51">
        <f>COUNTIF(B$14:B$44,"av")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52">
        <v>45316</v>
      </c>
      <c r="B38" s="53"/>
      <c r="C38" s="54"/>
      <c r="D38" s="47"/>
      <c r="E38" s="55"/>
      <c r="F38" s="56"/>
      <c r="G38" s="91">
        <f t="shared" si="80"/>
        <v>0</v>
      </c>
      <c r="H38" s="55"/>
      <c r="I38" s="56"/>
      <c r="J38" s="91">
        <f t="shared" si="81"/>
        <v>0</v>
      </c>
      <c r="K38" s="91">
        <f t="shared" si="82"/>
        <v>0</v>
      </c>
      <c r="L38" s="55"/>
      <c r="M38" s="56"/>
      <c r="N38" s="91">
        <f t="shared" si="83"/>
        <v>0</v>
      </c>
      <c r="O38" s="55"/>
      <c r="P38" s="56"/>
      <c r="Q38" s="91">
        <f t="shared" si="84"/>
        <v>0</v>
      </c>
      <c r="R38" s="91">
        <f t="shared" si="85"/>
        <v>0</v>
      </c>
      <c r="S38" s="101">
        <f t="shared" si="86"/>
        <v>0</v>
      </c>
      <c r="T38" s="91" t="str">
        <f t="shared" si="95"/>
        <v/>
      </c>
      <c r="U38" s="91" t="str">
        <f t="shared" si="87"/>
        <v/>
      </c>
      <c r="V38" s="104">
        <f t="shared" si="88"/>
        <v>0</v>
      </c>
      <c r="W38" s="91" t="str">
        <f t="shared" si="96"/>
        <v/>
      </c>
      <c r="X38" s="101" t="str">
        <f t="shared" si="97"/>
        <v/>
      </c>
      <c r="Y38" s="91" t="str">
        <f t="shared" si="89"/>
        <v/>
      </c>
      <c r="Z38" s="104">
        <f t="shared" si="90"/>
        <v>0</v>
      </c>
      <c r="AA38" s="91" t="str">
        <f t="shared" si="98"/>
        <v/>
      </c>
      <c r="AC38" s="50" t="s">
        <v>11</v>
      </c>
      <c r="AD38" s="108">
        <f>AD36+AD37</f>
        <v>0</v>
      </c>
      <c r="AE38" s="104">
        <f>IF(AD38=0,0,IF(AD38&lt;0,AD38*(-1),AD38))</f>
        <v>0</v>
      </c>
      <c r="AF38" s="59"/>
      <c r="AG38" s="12"/>
      <c r="AH38" s="12"/>
      <c r="AI38" s="12"/>
      <c r="AJ38" s="12"/>
      <c r="AK38" s="12"/>
      <c r="AL38" s="58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52">
        <v>45317</v>
      </c>
      <c r="B39" s="53"/>
      <c r="C39" s="54"/>
      <c r="D39" s="47"/>
      <c r="E39" s="55"/>
      <c r="F39" s="56"/>
      <c r="G39" s="91">
        <f t="shared" si="80"/>
        <v>0</v>
      </c>
      <c r="H39" s="55"/>
      <c r="I39" s="56"/>
      <c r="J39" s="91">
        <f t="shared" si="81"/>
        <v>0</v>
      </c>
      <c r="K39" s="91">
        <f t="shared" si="82"/>
        <v>0</v>
      </c>
      <c r="L39" s="55"/>
      <c r="M39" s="56"/>
      <c r="N39" s="91">
        <f t="shared" si="83"/>
        <v>0</v>
      </c>
      <c r="O39" s="55"/>
      <c r="P39" s="56"/>
      <c r="Q39" s="91">
        <f t="shared" si="84"/>
        <v>0</v>
      </c>
      <c r="R39" s="91">
        <f t="shared" si="85"/>
        <v>0</v>
      </c>
      <c r="S39" s="101">
        <f t="shared" si="86"/>
        <v>0</v>
      </c>
      <c r="T39" s="91" t="str">
        <f t="shared" si="95"/>
        <v/>
      </c>
      <c r="U39" s="91" t="str">
        <f t="shared" si="87"/>
        <v/>
      </c>
      <c r="V39" s="104">
        <f t="shared" si="88"/>
        <v>0</v>
      </c>
      <c r="W39" s="91" t="str">
        <f t="shared" si="96"/>
        <v/>
      </c>
      <c r="X39" s="101" t="str">
        <f t="shared" si="97"/>
        <v/>
      </c>
      <c r="Y39" s="91" t="str">
        <f t="shared" si="89"/>
        <v/>
      </c>
      <c r="Z39" s="104">
        <f t="shared" si="90"/>
        <v>0</v>
      </c>
      <c r="AA39" s="91" t="str">
        <f t="shared" si="98"/>
        <v/>
      </c>
      <c r="AC39" s="20"/>
      <c r="AD39" s="20"/>
      <c r="AE39" s="60"/>
      <c r="AF39" s="12"/>
      <c r="AG39" s="12"/>
      <c r="AH39" s="12"/>
      <c r="AI39" s="12"/>
      <c r="AJ39" s="12"/>
      <c r="AK39" s="12"/>
      <c r="AL39" s="58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45">
        <v>45318</v>
      </c>
      <c r="B40" s="46"/>
      <c r="C40" s="47"/>
      <c r="D40" s="47"/>
      <c r="E40" s="48"/>
      <c r="F40" s="49"/>
      <c r="G40" s="91">
        <f t="shared" si="80"/>
        <v>0</v>
      </c>
      <c r="H40" s="48"/>
      <c r="I40" s="49"/>
      <c r="J40" s="91">
        <f t="shared" si="81"/>
        <v>0</v>
      </c>
      <c r="K40" s="95">
        <f t="shared" si="82"/>
        <v>0</v>
      </c>
      <c r="L40" s="48"/>
      <c r="M40" s="49"/>
      <c r="N40" s="91">
        <f t="shared" si="83"/>
        <v>0</v>
      </c>
      <c r="O40" s="48"/>
      <c r="P40" s="49"/>
      <c r="Q40" s="91">
        <f t="shared" si="84"/>
        <v>0</v>
      </c>
      <c r="R40" s="95">
        <f t="shared" si="85"/>
        <v>0</v>
      </c>
      <c r="S40" s="95">
        <f t="shared" si="86"/>
        <v>0</v>
      </c>
      <c r="T40" s="95" t="str">
        <f t="shared" ref="T40:T41" si="99">IF($D40="X","",IF($S40=0,"",ROUND($S40,10)))</f>
        <v/>
      </c>
      <c r="U40" s="95" t="str">
        <f t="shared" si="87"/>
        <v/>
      </c>
      <c r="V40" s="103">
        <f t="shared" si="88"/>
        <v>0</v>
      </c>
      <c r="W40" s="95" t="str">
        <f t="shared" ref="W40:W41" si="100">IF($D40="X","",IF($S40=0,"",ROUND($S40,10)))</f>
        <v/>
      </c>
      <c r="X40" s="95" t="str">
        <f t="shared" ref="X40:X41" si="101">IF($D40="X",ROUND($S40,10),"")</f>
        <v/>
      </c>
      <c r="Y40" s="95" t="str">
        <f t="shared" si="89"/>
        <v/>
      </c>
      <c r="Z40" s="95">
        <f t="shared" si="90"/>
        <v>0</v>
      </c>
      <c r="AA40" s="95" t="str">
        <f t="shared" ref="AA40:AA41" si="102">IF($D40="X",ROUND($S40,10),"")</f>
        <v/>
      </c>
      <c r="AC40" s="109" t="s">
        <v>50</v>
      </c>
      <c r="AD40" s="109"/>
      <c r="AE40" s="110"/>
      <c r="AF40" s="12"/>
      <c r="AG40" s="12"/>
      <c r="AH40" s="12"/>
      <c r="AI40" s="12"/>
      <c r="AJ40" s="12"/>
      <c r="AK40" s="12"/>
      <c r="AL40" s="58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45">
        <v>45319</v>
      </c>
      <c r="B41" s="46"/>
      <c r="C41" s="47"/>
      <c r="D41" s="47"/>
      <c r="E41" s="48"/>
      <c r="F41" s="49"/>
      <c r="G41" s="91">
        <f t="shared" si="80"/>
        <v>0</v>
      </c>
      <c r="H41" s="48"/>
      <c r="I41" s="49"/>
      <c r="J41" s="91">
        <f t="shared" si="81"/>
        <v>0</v>
      </c>
      <c r="K41" s="95">
        <f t="shared" si="82"/>
        <v>0</v>
      </c>
      <c r="L41" s="48"/>
      <c r="M41" s="49"/>
      <c r="N41" s="91">
        <f t="shared" si="83"/>
        <v>0</v>
      </c>
      <c r="O41" s="48"/>
      <c r="P41" s="49"/>
      <c r="Q41" s="91">
        <f t="shared" si="84"/>
        <v>0</v>
      </c>
      <c r="R41" s="95">
        <f t="shared" si="85"/>
        <v>0</v>
      </c>
      <c r="S41" s="95">
        <f t="shared" si="86"/>
        <v>0</v>
      </c>
      <c r="T41" s="95" t="str">
        <f t="shared" si="99"/>
        <v/>
      </c>
      <c r="U41" s="95" t="str">
        <f t="shared" si="87"/>
        <v/>
      </c>
      <c r="V41" s="103">
        <f t="shared" si="88"/>
        <v>0</v>
      </c>
      <c r="W41" s="95" t="str">
        <f t="shared" si="100"/>
        <v/>
      </c>
      <c r="X41" s="95" t="str">
        <f t="shared" si="101"/>
        <v/>
      </c>
      <c r="Y41" s="95" t="str">
        <f t="shared" si="89"/>
        <v/>
      </c>
      <c r="Z41" s="95">
        <f t="shared" si="90"/>
        <v>0</v>
      </c>
      <c r="AA41" s="95" t="str">
        <f t="shared" si="102"/>
        <v/>
      </c>
      <c r="AC41" s="109" t="s">
        <v>49</v>
      </c>
      <c r="AD41" s="109"/>
      <c r="AE41" s="110"/>
      <c r="AF41" s="12"/>
      <c r="AG41" s="12"/>
      <c r="AH41" s="12"/>
      <c r="AI41" s="12"/>
      <c r="AJ41" s="12"/>
      <c r="AK41" s="12"/>
      <c r="AL41" s="58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61" customFormat="1" ht="14.25" customHeight="1" x14ac:dyDescent="0.5">
      <c r="A42" s="52">
        <v>45320</v>
      </c>
      <c r="B42" s="53"/>
      <c r="C42" s="54"/>
      <c r="D42" s="47"/>
      <c r="E42" s="55"/>
      <c r="F42" s="56"/>
      <c r="G42" s="91">
        <f t="shared" si="80"/>
        <v>0</v>
      </c>
      <c r="H42" s="55"/>
      <c r="I42" s="56"/>
      <c r="J42" s="91">
        <f t="shared" si="81"/>
        <v>0</v>
      </c>
      <c r="K42" s="91">
        <f t="shared" si="82"/>
        <v>0</v>
      </c>
      <c r="L42" s="55"/>
      <c r="M42" s="56"/>
      <c r="N42" s="91">
        <f t="shared" si="83"/>
        <v>0</v>
      </c>
      <c r="O42" s="55"/>
      <c r="P42" s="56"/>
      <c r="Q42" s="91">
        <f t="shared" si="84"/>
        <v>0</v>
      </c>
      <c r="R42" s="91">
        <f t="shared" si="85"/>
        <v>0</v>
      </c>
      <c r="S42" s="101">
        <f t="shared" si="86"/>
        <v>0</v>
      </c>
      <c r="T42" s="91" t="str">
        <f t="shared" ref="T42:T44" si="103">IF(B42="av",($E$7)*(-1),IF(B42="df",($E$7)*(-1),IF(D42="X","",IF(B42="sd",ROUND(S42-($E$7*(1-$AE$4)),10),IF(S42=0,"",ROUND(S42-$E$7,10))))))</f>
        <v/>
      </c>
      <c r="U42" s="91" t="str">
        <f t="shared" si="87"/>
        <v/>
      </c>
      <c r="V42" s="104">
        <f t="shared" si="88"/>
        <v>0</v>
      </c>
      <c r="W42" s="91" t="str">
        <f t="shared" ref="W42:W44" si="104">IF(U42=V42,U42,IF(V42&gt;0,V42,U42))</f>
        <v/>
      </c>
      <c r="X42" s="101" t="str">
        <f t="shared" ref="X42:X44" si="105">IF(D42="X",ROUND(S42-$E$7,10),"")</f>
        <v/>
      </c>
      <c r="Y42" s="91" t="str">
        <f t="shared" si="89"/>
        <v/>
      </c>
      <c r="Z42" s="104">
        <f t="shared" si="90"/>
        <v>0</v>
      </c>
      <c r="AA42" s="91" t="str">
        <f t="shared" ref="AA42:AA44" si="106">IF(Y42=Z42,Y42,IF(Z42&gt;0,Z42,Y42))</f>
        <v/>
      </c>
      <c r="AC42" s="13"/>
      <c r="AD42" s="13"/>
      <c r="AE42" s="29"/>
      <c r="AF42" s="63"/>
      <c r="AG42" s="63"/>
      <c r="AH42" s="63"/>
      <c r="AI42" s="63"/>
      <c r="AJ42" s="63"/>
      <c r="AK42" s="12"/>
      <c r="AL42" s="12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</row>
    <row r="43" spans="1:64" s="13" customFormat="1" ht="14.25" customHeight="1" x14ac:dyDescent="0.5">
      <c r="A43" s="52">
        <v>45321</v>
      </c>
      <c r="B43" s="53"/>
      <c r="C43" s="54"/>
      <c r="D43" s="47"/>
      <c r="E43" s="55"/>
      <c r="F43" s="56"/>
      <c r="G43" s="91">
        <f t="shared" si="80"/>
        <v>0</v>
      </c>
      <c r="H43" s="55"/>
      <c r="I43" s="56"/>
      <c r="J43" s="91">
        <f t="shared" si="81"/>
        <v>0</v>
      </c>
      <c r="K43" s="91">
        <f t="shared" si="82"/>
        <v>0</v>
      </c>
      <c r="L43" s="55"/>
      <c r="M43" s="56"/>
      <c r="N43" s="91">
        <f t="shared" si="83"/>
        <v>0</v>
      </c>
      <c r="O43" s="55"/>
      <c r="P43" s="56"/>
      <c r="Q43" s="91">
        <f t="shared" si="84"/>
        <v>0</v>
      </c>
      <c r="R43" s="91">
        <f t="shared" si="85"/>
        <v>0</v>
      </c>
      <c r="S43" s="101">
        <f t="shared" si="86"/>
        <v>0</v>
      </c>
      <c r="T43" s="91" t="str">
        <f t="shared" si="103"/>
        <v/>
      </c>
      <c r="U43" s="91" t="str">
        <f t="shared" si="87"/>
        <v/>
      </c>
      <c r="V43" s="104">
        <f t="shared" si="88"/>
        <v>0</v>
      </c>
      <c r="W43" s="91" t="str">
        <f t="shared" si="104"/>
        <v/>
      </c>
      <c r="X43" s="101" t="str">
        <f t="shared" si="105"/>
        <v/>
      </c>
      <c r="Y43" s="91" t="str">
        <f t="shared" si="89"/>
        <v/>
      </c>
      <c r="Z43" s="104">
        <f t="shared" si="90"/>
        <v>0</v>
      </c>
      <c r="AA43" s="91" t="str">
        <f t="shared" si="106"/>
        <v/>
      </c>
      <c r="AC43" s="43" t="s">
        <v>16</v>
      </c>
      <c r="AD43" s="43"/>
      <c r="AE43" s="6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52">
        <v>45322</v>
      </c>
      <c r="B44" s="53"/>
      <c r="C44" s="54"/>
      <c r="D44" s="47"/>
      <c r="E44" s="55"/>
      <c r="F44" s="56"/>
      <c r="G44" s="91">
        <f t="shared" si="80"/>
        <v>0</v>
      </c>
      <c r="H44" s="55"/>
      <c r="I44" s="56"/>
      <c r="J44" s="91">
        <f t="shared" si="81"/>
        <v>0</v>
      </c>
      <c r="K44" s="91">
        <f t="shared" si="82"/>
        <v>0</v>
      </c>
      <c r="L44" s="55"/>
      <c r="M44" s="56"/>
      <c r="N44" s="91">
        <f t="shared" si="83"/>
        <v>0</v>
      </c>
      <c r="O44" s="55"/>
      <c r="P44" s="56"/>
      <c r="Q44" s="91">
        <f t="shared" si="84"/>
        <v>0</v>
      </c>
      <c r="R44" s="91">
        <f t="shared" si="85"/>
        <v>0</v>
      </c>
      <c r="S44" s="101">
        <f t="shared" si="86"/>
        <v>0</v>
      </c>
      <c r="T44" s="91" t="str">
        <f t="shared" si="103"/>
        <v/>
      </c>
      <c r="U44" s="91" t="str">
        <f t="shared" si="87"/>
        <v/>
      </c>
      <c r="V44" s="104">
        <f t="shared" si="88"/>
        <v>0</v>
      </c>
      <c r="W44" s="91" t="str">
        <f t="shared" si="104"/>
        <v/>
      </c>
      <c r="X44" s="101" t="str">
        <f t="shared" si="105"/>
        <v/>
      </c>
      <c r="Y44" s="91" t="str">
        <f t="shared" si="89"/>
        <v/>
      </c>
      <c r="Z44" s="104">
        <f t="shared" si="90"/>
        <v>0</v>
      </c>
      <c r="AA44" s="91" t="str">
        <f t="shared" si="106"/>
        <v/>
      </c>
      <c r="AC44" s="64" t="s">
        <v>29</v>
      </c>
      <c r="AD44" s="64"/>
      <c r="AE44" s="51">
        <f>COUNTIF(B$14:B$44,"av")</f>
        <v>0</v>
      </c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8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AE15:AE17">
    <cfRule type="expression" dxfId="215" priority="58" stopIfTrue="1">
      <formula>$AD15&lt;0</formula>
    </cfRule>
  </conditionalFormatting>
  <conditionalFormatting sqref="W45 AA45">
    <cfRule type="expression" dxfId="214" priority="59" stopIfTrue="1">
      <formula>V$45&gt;U$45</formula>
    </cfRule>
  </conditionalFormatting>
  <conditionalFormatting sqref="T45">
    <cfRule type="expression" dxfId="213" priority="62" stopIfTrue="1">
      <formula>$U$45-$V$45&lt;0</formula>
    </cfRule>
  </conditionalFormatting>
  <conditionalFormatting sqref="W15:W18">
    <cfRule type="cellIs" dxfId="212" priority="46" stopIfTrue="1" operator="equal">
      <formula>$U15</formula>
    </cfRule>
    <cfRule type="cellIs" dxfId="211" priority="47" stopIfTrue="1" operator="equal">
      <formula>$V15</formula>
    </cfRule>
  </conditionalFormatting>
  <conditionalFormatting sqref="AA15:AA18">
    <cfRule type="cellIs" dxfId="210" priority="44" stopIfTrue="1" operator="equal">
      <formula>$Y15</formula>
    </cfRule>
    <cfRule type="cellIs" dxfId="209" priority="45" stopIfTrue="1" operator="equal">
      <formula>$Z15</formula>
    </cfRule>
  </conditionalFormatting>
  <conditionalFormatting sqref="W21:W23">
    <cfRule type="cellIs" dxfId="208" priority="42" stopIfTrue="1" operator="equal">
      <formula>$U21</formula>
    </cfRule>
    <cfRule type="cellIs" dxfId="207" priority="43" stopIfTrue="1" operator="equal">
      <formula>$V21</formula>
    </cfRule>
  </conditionalFormatting>
  <conditionalFormatting sqref="AA21:AA23">
    <cfRule type="cellIs" dxfId="206" priority="40" stopIfTrue="1" operator="equal">
      <formula>$Y21</formula>
    </cfRule>
    <cfRule type="cellIs" dxfId="205" priority="41" stopIfTrue="1" operator="equal">
      <formula>$Z21</formula>
    </cfRule>
  </conditionalFormatting>
  <conditionalFormatting sqref="AE24">
    <cfRule type="expression" dxfId="204" priority="27" stopIfTrue="1">
      <formula>$AD24&lt;0</formula>
    </cfRule>
  </conditionalFormatting>
  <conditionalFormatting sqref="W24:W25">
    <cfRule type="cellIs" dxfId="203" priority="25" stopIfTrue="1" operator="equal">
      <formula>$U24</formula>
    </cfRule>
    <cfRule type="cellIs" dxfId="202" priority="26" stopIfTrue="1" operator="equal">
      <formula>$V24</formula>
    </cfRule>
  </conditionalFormatting>
  <conditionalFormatting sqref="AA24:AA25">
    <cfRule type="cellIs" dxfId="201" priority="23" stopIfTrue="1" operator="equal">
      <formula>$Y24</formula>
    </cfRule>
    <cfRule type="cellIs" dxfId="200" priority="24" stopIfTrue="1" operator="equal">
      <formula>$Z24</formula>
    </cfRule>
  </conditionalFormatting>
  <conditionalFormatting sqref="W28:W30">
    <cfRule type="cellIs" dxfId="199" priority="21" stopIfTrue="1" operator="equal">
      <formula>$U28</formula>
    </cfRule>
    <cfRule type="cellIs" dxfId="198" priority="22" stopIfTrue="1" operator="equal">
      <formula>$V28</formula>
    </cfRule>
  </conditionalFormatting>
  <conditionalFormatting sqref="AA28:AA30">
    <cfRule type="cellIs" dxfId="197" priority="19" stopIfTrue="1" operator="equal">
      <formula>$Y28</formula>
    </cfRule>
    <cfRule type="cellIs" dxfId="196" priority="20" stopIfTrue="1" operator="equal">
      <formula>$Z28</formula>
    </cfRule>
  </conditionalFormatting>
  <conditionalFormatting sqref="AE31">
    <cfRule type="expression" dxfId="195" priority="18" stopIfTrue="1">
      <formula>$AD31&lt;0</formula>
    </cfRule>
  </conditionalFormatting>
  <conditionalFormatting sqref="W31:W32">
    <cfRule type="cellIs" dxfId="194" priority="16" stopIfTrue="1" operator="equal">
      <formula>$U31</formula>
    </cfRule>
    <cfRule type="cellIs" dxfId="193" priority="17" stopIfTrue="1" operator="equal">
      <formula>$V31</formula>
    </cfRule>
  </conditionalFormatting>
  <conditionalFormatting sqref="AA31:AA32">
    <cfRule type="cellIs" dxfId="192" priority="14" stopIfTrue="1" operator="equal">
      <formula>$Y31</formula>
    </cfRule>
    <cfRule type="cellIs" dxfId="191" priority="15" stopIfTrue="1" operator="equal">
      <formula>$Z31</formula>
    </cfRule>
  </conditionalFormatting>
  <conditionalFormatting sqref="W35:W37">
    <cfRule type="cellIs" dxfId="190" priority="12" stopIfTrue="1" operator="equal">
      <formula>$U35</formula>
    </cfRule>
    <cfRule type="cellIs" dxfId="189" priority="13" stopIfTrue="1" operator="equal">
      <formula>$V35</formula>
    </cfRule>
  </conditionalFormatting>
  <conditionalFormatting sqref="AA35:AA37">
    <cfRule type="cellIs" dxfId="188" priority="10" stopIfTrue="1" operator="equal">
      <formula>$Y35</formula>
    </cfRule>
    <cfRule type="cellIs" dxfId="187" priority="11" stopIfTrue="1" operator="equal">
      <formula>$Z35</formula>
    </cfRule>
  </conditionalFormatting>
  <conditionalFormatting sqref="AE38">
    <cfRule type="expression" dxfId="186" priority="9" stopIfTrue="1">
      <formula>$AD38&lt;0</formula>
    </cfRule>
  </conditionalFormatting>
  <conditionalFormatting sqref="W38:W39">
    <cfRule type="cellIs" dxfId="185" priority="7" stopIfTrue="1" operator="equal">
      <formula>$U38</formula>
    </cfRule>
    <cfRule type="cellIs" dxfId="184" priority="8" stopIfTrue="1" operator="equal">
      <formula>$V38</formula>
    </cfRule>
  </conditionalFormatting>
  <conditionalFormatting sqref="AA38:AA39">
    <cfRule type="cellIs" dxfId="183" priority="5" stopIfTrue="1" operator="equal">
      <formula>$Y38</formula>
    </cfRule>
    <cfRule type="cellIs" dxfId="182" priority="6" stopIfTrue="1" operator="equal">
      <formula>$Z38</formula>
    </cfRule>
  </conditionalFormatting>
  <conditionalFormatting sqref="W42:W44">
    <cfRule type="cellIs" dxfId="181" priority="3" stopIfTrue="1" operator="equal">
      <formula>$U42</formula>
    </cfRule>
    <cfRule type="cellIs" dxfId="180" priority="4" stopIfTrue="1" operator="equal">
      <formula>$V42</formula>
    </cfRule>
  </conditionalFormatting>
  <conditionalFormatting sqref="AA42:AA44">
    <cfRule type="cellIs" dxfId="179" priority="1" stopIfTrue="1" operator="equal">
      <formula>$Y42</formula>
    </cfRule>
    <cfRule type="cellIs" dxfId="178" priority="2" stopIfTrue="1" operator="equal">
      <formula>$Z42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L176"/>
  <sheetViews>
    <sheetView topLeftCell="A6" workbookViewId="0">
      <selection activeCell="C36" sqref="C36"/>
    </sheetView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8.7265625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20.54296875" style="3" hidden="1" customWidth="1"/>
    <col min="31" max="31" width="8.81640625" style="83" bestFit="1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1" s="3"/>
      <c r="AC1" s="8"/>
      <c r="AD1" s="8"/>
      <c r="AE1" s="1" t="s">
        <v>79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2" s="10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1">
      <c r="A3" s="10"/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5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"/>
      <c r="C5" s="128"/>
      <c r="D5" s="128"/>
      <c r="E5" s="129"/>
      <c r="F5" s="138" t="str">
        <f>IF(Aug!F5="","",Aug!F5)</f>
        <v/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C5" s="131" t="s">
        <v>73</v>
      </c>
      <c r="AD5" s="19"/>
      <c r="AE5" s="120">
        <f>IF(Jan!AE5="","",Jan!AE5)</f>
        <v>25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8"/>
      <c r="C6" s="128"/>
      <c r="D6" s="130" t="s">
        <v>0</v>
      </c>
      <c r="E6" s="129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C6" s="131" t="s">
        <v>74</v>
      </c>
      <c r="AE6" s="121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12"/>
      <c r="G7" s="94">
        <v>0.3125</v>
      </c>
      <c r="H7" s="12"/>
      <c r="I7" s="12"/>
      <c r="J7" s="12"/>
      <c r="K7" s="12"/>
      <c r="L7" s="17"/>
      <c r="M7" s="12"/>
      <c r="N7" s="12"/>
      <c r="O7" s="12"/>
      <c r="P7" s="28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12"/>
      <c r="G8" s="94">
        <v>0.3125</v>
      </c>
      <c r="H8" s="12"/>
      <c r="I8" s="12"/>
      <c r="J8" s="12"/>
      <c r="K8" s="12"/>
      <c r="L8" s="17"/>
      <c r="M8" s="12"/>
      <c r="N8" s="12"/>
      <c r="O8" s="12"/>
      <c r="P8" s="28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30"/>
      <c r="G9" s="96">
        <v>0.22916666666666666</v>
      </c>
      <c r="H9" s="30"/>
      <c r="I9" s="30"/>
      <c r="J9" s="15"/>
      <c r="K9" s="31"/>
      <c r="L9" s="32"/>
      <c r="M9" s="15"/>
      <c r="N9" s="15"/>
      <c r="O9" s="15"/>
      <c r="P9" s="16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8"/>
      <c r="G10" s="100">
        <v>0.16666666666666666</v>
      </c>
      <c r="H10" s="98"/>
      <c r="I10" s="98"/>
      <c r="J10" s="12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8"/>
      <c r="G11" s="100">
        <v>8.3333333333333329E-2</v>
      </c>
      <c r="H11" s="98"/>
      <c r="I11" s="98"/>
      <c r="J11" s="12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4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52">
        <v>45323</v>
      </c>
      <c r="B14" s="53"/>
      <c r="C14" s="54"/>
      <c r="D14" s="47"/>
      <c r="E14" s="55"/>
      <c r="F14" s="56"/>
      <c r="G14" s="91">
        <f t="shared" ref="G14" si="0">IF(E14="",0,CONCATENATE(E14,":",F14))</f>
        <v>0</v>
      </c>
      <c r="H14" s="55"/>
      <c r="I14" s="56"/>
      <c r="J14" s="91">
        <f t="shared" ref="J14" si="1">IF(H14="",0,CONCATENATE(H14,":",I14))</f>
        <v>0</v>
      </c>
      <c r="K14" s="91">
        <f t="shared" ref="K14" si="2">J14-G14</f>
        <v>0</v>
      </c>
      <c r="L14" s="55"/>
      <c r="M14" s="56"/>
      <c r="N14" s="91">
        <f t="shared" ref="N14" si="3">IF(L14="",0,CONCATENATE(L14,":",M14))</f>
        <v>0</v>
      </c>
      <c r="O14" s="55"/>
      <c r="P14" s="56"/>
      <c r="Q14" s="91">
        <f t="shared" ref="Q14" si="4">IF(O14="",0,CONCATENATE(O14,":",P14))</f>
        <v>0</v>
      </c>
      <c r="R14" s="91">
        <f t="shared" ref="R14" si="5">Q14-N14</f>
        <v>0</v>
      </c>
      <c r="S14" s="101">
        <f t="shared" ref="S14" si="6">K14+R14</f>
        <v>0</v>
      </c>
      <c r="T14" s="91" t="str">
        <f>IF(B14="av",($E$7)*(-1),IF(B14="df",($E$7)*(-1),IF(D14="X","",IF(B14="sd",ROUND(S14-($E$7*(1-$AE$4)),10),IF(S14=0,"",ROUND(S14-$E$7,10))))))</f>
        <v/>
      </c>
      <c r="U14" s="91" t="str">
        <f t="shared" ref="U14" si="7">IF(T14&gt;0,T14,0)</f>
        <v/>
      </c>
      <c r="V14" s="104">
        <f t="shared" ref="V14" si="8">IF(T14&lt;0,T14*(-1),0)</f>
        <v>0</v>
      </c>
      <c r="W14" s="91" t="str">
        <f>IF(U14=V14,U14,IF(V14&gt;0,V14,U14))</f>
        <v/>
      </c>
      <c r="X14" s="101" t="str">
        <f>IF(D14="X",ROUND(S14-$E$7,10),"")</f>
        <v/>
      </c>
      <c r="Y14" s="91" t="str">
        <f t="shared" ref="Y14" si="9">IF(X14&gt;0,X14,0)</f>
        <v/>
      </c>
      <c r="Z14" s="104">
        <f t="shared" ref="Z14" si="10">IF(X14&lt;0,X14*(-1),0)</f>
        <v>0</v>
      </c>
      <c r="AA14" s="91" t="str">
        <f>IF(Y14=Z14,Y14,IF(Z14&gt;0,Z14,Y14))</f>
        <v/>
      </c>
      <c r="AC14" s="50"/>
      <c r="AD14" s="50"/>
      <c r="AE14" s="51"/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52">
        <v>45324</v>
      </c>
      <c r="B15" s="53"/>
      <c r="C15" s="54"/>
      <c r="D15" s="47"/>
      <c r="E15" s="55"/>
      <c r="F15" s="56"/>
      <c r="G15" s="91">
        <f t="shared" ref="G15:G18" si="11">IF(E15="",0,CONCATENATE(E15,":",F15))</f>
        <v>0</v>
      </c>
      <c r="H15" s="55"/>
      <c r="I15" s="56"/>
      <c r="J15" s="91">
        <f t="shared" ref="J15:J18" si="12">IF(H15="",0,CONCATENATE(H15,":",I15))</f>
        <v>0</v>
      </c>
      <c r="K15" s="91">
        <f t="shared" ref="K15:K18" si="13">J15-G15</f>
        <v>0</v>
      </c>
      <c r="L15" s="55"/>
      <c r="M15" s="56"/>
      <c r="N15" s="91">
        <f t="shared" ref="N15:N18" si="14">IF(L15="",0,CONCATENATE(L15,":",M15))</f>
        <v>0</v>
      </c>
      <c r="O15" s="55"/>
      <c r="P15" s="56"/>
      <c r="Q15" s="91">
        <f t="shared" ref="Q15:Q18" si="15">IF(O15="",0,CONCATENATE(O15,":",P15))</f>
        <v>0</v>
      </c>
      <c r="R15" s="91">
        <f t="shared" ref="R15:R18" si="16">Q15-N15</f>
        <v>0</v>
      </c>
      <c r="S15" s="101">
        <f t="shared" ref="S15:S18" si="17">K15+R15</f>
        <v>0</v>
      </c>
      <c r="T15" s="91" t="str">
        <f t="shared" ref="T15" si="18">IF(B15="av",($E$7)*(-1),IF(B15="df",($E$7)*(-1),IF(D15="X","",IF(B15="sd",ROUND(S15-($E$7*(1-$AE$4)),10),IF(S15=0,"",ROUND(S15-$E$7,10))))))</f>
        <v/>
      </c>
      <c r="U15" s="91" t="str">
        <f t="shared" ref="U15:U18" si="19">IF(T15&gt;0,T15,0)</f>
        <v/>
      </c>
      <c r="V15" s="104">
        <f t="shared" ref="V15:V18" si="20">IF(T15&lt;0,T15*(-1),0)</f>
        <v>0</v>
      </c>
      <c r="W15" s="91" t="str">
        <f t="shared" ref="W15" si="21">IF(U15=V15,U15,IF(V15&gt;0,V15,U15))</f>
        <v/>
      </c>
      <c r="X15" s="101" t="str">
        <f t="shared" ref="X15" si="22">IF(D15="X",ROUND(S15-$E$7,10),"")</f>
        <v/>
      </c>
      <c r="Y15" s="91" t="str">
        <f t="shared" ref="Y15:Y18" si="23">IF(X15&gt;0,X15,0)</f>
        <v/>
      </c>
      <c r="Z15" s="104">
        <f t="shared" ref="Z15:Z18" si="24">IF(X15&lt;0,X15*(-1),0)</f>
        <v>0</v>
      </c>
      <c r="AA15" s="91" t="str">
        <f t="shared" ref="AA15" si="25">IF(Y15=Z15,Y15,IF(Z15&gt;0,Z15,Y15))</f>
        <v/>
      </c>
      <c r="AC15" s="50" t="s">
        <v>10</v>
      </c>
      <c r="AD15" s="108">
        <f>Jan!AD17</f>
        <v>0</v>
      </c>
      <c r="AE15" s="104">
        <f>IF(AD15=0,0,IF(AD15&lt;0,AD15*(-1),AD15))</f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45">
        <v>45325</v>
      </c>
      <c r="B16" s="46"/>
      <c r="C16" s="47"/>
      <c r="D16" s="47"/>
      <c r="E16" s="48"/>
      <c r="F16" s="49"/>
      <c r="G16" s="91">
        <f t="shared" si="11"/>
        <v>0</v>
      </c>
      <c r="H16" s="48"/>
      <c r="I16" s="49"/>
      <c r="J16" s="91">
        <f t="shared" si="12"/>
        <v>0</v>
      </c>
      <c r="K16" s="95">
        <f t="shared" si="13"/>
        <v>0</v>
      </c>
      <c r="L16" s="48"/>
      <c r="M16" s="49"/>
      <c r="N16" s="91">
        <f t="shared" si="14"/>
        <v>0</v>
      </c>
      <c r="O16" s="48"/>
      <c r="P16" s="49"/>
      <c r="Q16" s="91">
        <f t="shared" si="15"/>
        <v>0</v>
      </c>
      <c r="R16" s="95">
        <f t="shared" si="16"/>
        <v>0</v>
      </c>
      <c r="S16" s="95">
        <f t="shared" si="17"/>
        <v>0</v>
      </c>
      <c r="T16" s="95" t="str">
        <f t="shared" ref="T16:T17" si="26">IF($D16="X","",IF($S16=0,"",ROUND($S16,10)))</f>
        <v/>
      </c>
      <c r="U16" s="95" t="str">
        <f t="shared" si="19"/>
        <v/>
      </c>
      <c r="V16" s="103">
        <f t="shared" si="20"/>
        <v>0</v>
      </c>
      <c r="W16" s="95" t="str">
        <f t="shared" ref="W16:W17" si="27">IF($D16="X","",IF($S16=0,"",ROUND($S16,10)))</f>
        <v/>
      </c>
      <c r="X16" s="95" t="str">
        <f t="shared" ref="X16:X17" si="28">IF($D16="X",ROUND($S16,10),"")</f>
        <v/>
      </c>
      <c r="Y16" s="95" t="str">
        <f t="shared" si="23"/>
        <v/>
      </c>
      <c r="Z16" s="95">
        <f t="shared" si="24"/>
        <v>0</v>
      </c>
      <c r="AA16" s="95" t="str">
        <f t="shared" ref="AA16:AA17" si="29">IF($D16="X",ROUND($S16,10),"")</f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45">
        <v>45326</v>
      </c>
      <c r="B17" s="46"/>
      <c r="C17" s="47"/>
      <c r="D17" s="47"/>
      <c r="E17" s="48"/>
      <c r="F17" s="49"/>
      <c r="G17" s="91">
        <f t="shared" si="11"/>
        <v>0</v>
      </c>
      <c r="H17" s="48"/>
      <c r="I17" s="49"/>
      <c r="J17" s="91">
        <f t="shared" si="12"/>
        <v>0</v>
      </c>
      <c r="K17" s="95">
        <f t="shared" si="13"/>
        <v>0</v>
      </c>
      <c r="L17" s="48"/>
      <c r="M17" s="49"/>
      <c r="N17" s="91">
        <f t="shared" si="14"/>
        <v>0</v>
      </c>
      <c r="O17" s="48"/>
      <c r="P17" s="49"/>
      <c r="Q17" s="91">
        <f t="shared" si="15"/>
        <v>0</v>
      </c>
      <c r="R17" s="95">
        <f t="shared" si="16"/>
        <v>0</v>
      </c>
      <c r="S17" s="95">
        <f t="shared" si="17"/>
        <v>0</v>
      </c>
      <c r="T17" s="95" t="str">
        <f t="shared" si="26"/>
        <v/>
      </c>
      <c r="U17" s="95" t="str">
        <f t="shared" si="19"/>
        <v/>
      </c>
      <c r="V17" s="103">
        <f t="shared" si="20"/>
        <v>0</v>
      </c>
      <c r="W17" s="95" t="str">
        <f t="shared" si="27"/>
        <v/>
      </c>
      <c r="X17" s="95" t="str">
        <f t="shared" si="28"/>
        <v/>
      </c>
      <c r="Y17" s="95" t="str">
        <f t="shared" si="23"/>
        <v/>
      </c>
      <c r="Z17" s="95">
        <f t="shared" si="24"/>
        <v>0</v>
      </c>
      <c r="AA17" s="95" t="str">
        <f t="shared" si="29"/>
        <v/>
      </c>
      <c r="AC17" s="50" t="s">
        <v>11</v>
      </c>
      <c r="AD17" s="108">
        <f>AD15+AD16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52">
        <v>45327</v>
      </c>
      <c r="B18" s="53"/>
      <c r="C18" s="54"/>
      <c r="D18" s="47"/>
      <c r="E18" s="55"/>
      <c r="F18" s="56"/>
      <c r="G18" s="91">
        <f t="shared" si="11"/>
        <v>0</v>
      </c>
      <c r="H18" s="55"/>
      <c r="I18" s="56"/>
      <c r="J18" s="91">
        <f t="shared" si="12"/>
        <v>0</v>
      </c>
      <c r="K18" s="91">
        <f t="shared" si="13"/>
        <v>0</v>
      </c>
      <c r="L18" s="55"/>
      <c r="M18" s="56"/>
      <c r="N18" s="91">
        <f t="shared" si="14"/>
        <v>0</v>
      </c>
      <c r="O18" s="55"/>
      <c r="P18" s="56"/>
      <c r="Q18" s="91">
        <f t="shared" si="15"/>
        <v>0</v>
      </c>
      <c r="R18" s="91">
        <f t="shared" si="16"/>
        <v>0</v>
      </c>
      <c r="S18" s="101">
        <f t="shared" si="17"/>
        <v>0</v>
      </c>
      <c r="T18" s="91" t="str">
        <f t="shared" ref="T18" si="30">IF(B18="av",($E$7)*(-1),IF(B18="df",($E$7)*(-1),IF(D18="X","",IF(B18="sd",ROUND(S18-($E$7*(1-$AE$4)),10),IF(S18=0,"",ROUND(S18-$E$7,10))))))</f>
        <v/>
      </c>
      <c r="U18" s="91" t="str">
        <f t="shared" si="19"/>
        <v/>
      </c>
      <c r="V18" s="104">
        <f t="shared" si="20"/>
        <v>0</v>
      </c>
      <c r="W18" s="91" t="str">
        <f t="shared" ref="W18" si="31">IF(U18=V18,U18,IF(V18&gt;0,V18,U18))</f>
        <v/>
      </c>
      <c r="X18" s="101" t="str">
        <f t="shared" ref="X18" si="32">IF(D18="X",ROUND(S18-$E$7,10),"")</f>
        <v/>
      </c>
      <c r="Y18" s="91" t="str">
        <f t="shared" si="23"/>
        <v/>
      </c>
      <c r="Z18" s="104">
        <f t="shared" si="24"/>
        <v>0</v>
      </c>
      <c r="AA18" s="91" t="str">
        <f t="shared" ref="AA18" si="33">IF(Y18=Z18,Y18,IF(Z18&gt;0,Z18,Y18))</f>
        <v/>
      </c>
      <c r="AC18" s="20"/>
      <c r="AD18" s="20"/>
      <c r="AE18" s="60"/>
      <c r="AF18" s="12"/>
      <c r="AG18" s="12"/>
      <c r="AH18" s="12"/>
      <c r="AI18" s="12"/>
      <c r="AJ18" s="12"/>
      <c r="AK18" s="12"/>
      <c r="AL18" s="5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13" customFormat="1" ht="14.25" customHeight="1" x14ac:dyDescent="0.5">
      <c r="A19" s="52">
        <v>45328</v>
      </c>
      <c r="B19" s="53"/>
      <c r="C19" s="54"/>
      <c r="D19" s="47"/>
      <c r="E19" s="55"/>
      <c r="F19" s="56"/>
      <c r="G19" s="91">
        <f t="shared" ref="G19" si="34">IF(E19="",0,CONCATENATE(E19,":",F19))</f>
        <v>0</v>
      </c>
      <c r="H19" s="55"/>
      <c r="I19" s="56"/>
      <c r="J19" s="91">
        <f t="shared" ref="J19" si="35">IF(H19="",0,CONCATENATE(H19,":",I19))</f>
        <v>0</v>
      </c>
      <c r="K19" s="91">
        <f t="shared" ref="K19" si="36">J19-G19</f>
        <v>0</v>
      </c>
      <c r="L19" s="55"/>
      <c r="M19" s="56"/>
      <c r="N19" s="91">
        <f t="shared" ref="N19" si="37">IF(L19="",0,CONCATENATE(L19,":",M19))</f>
        <v>0</v>
      </c>
      <c r="O19" s="55"/>
      <c r="P19" s="56"/>
      <c r="Q19" s="91">
        <f t="shared" ref="Q19" si="38">IF(O19="",0,CONCATENATE(O19,":",P19))</f>
        <v>0</v>
      </c>
      <c r="R19" s="91">
        <f t="shared" ref="R19" si="39">Q19-N19</f>
        <v>0</v>
      </c>
      <c r="S19" s="101">
        <f t="shared" ref="S19" si="40">K19+R19</f>
        <v>0</v>
      </c>
      <c r="T19" s="91" t="str">
        <f t="shared" ref="T19" si="41">IF(B19="av",($E$7)*(-1),IF(B19="df",($E$7)*(-1),IF(D19="X","",IF(B19="sd",ROUND(S19-($E$7*(1-$AE$4)),10),IF(S19=0,"",ROUND(S19-$E$7,10))))))</f>
        <v/>
      </c>
      <c r="U19" s="91" t="str">
        <f t="shared" ref="U19" si="42">IF(T19&gt;0,T19,0)</f>
        <v/>
      </c>
      <c r="V19" s="104">
        <f t="shared" ref="V19" si="43">IF(T19&lt;0,T19*(-1),0)</f>
        <v>0</v>
      </c>
      <c r="W19" s="91" t="str">
        <f t="shared" ref="W19" si="44">IF(U19=V19,U19,IF(V19&gt;0,V19,U19))</f>
        <v/>
      </c>
      <c r="X19" s="101" t="str">
        <f t="shared" ref="X19" si="45">IF(D19="X",ROUND(S19-$E$7,10),"")</f>
        <v/>
      </c>
      <c r="Y19" s="91" t="str">
        <f t="shared" ref="Y19" si="46">IF(X19&gt;0,X19,0)</f>
        <v/>
      </c>
      <c r="Z19" s="104">
        <f t="shared" ref="Z19" si="47">IF(X19&lt;0,X19*(-1),0)</f>
        <v>0</v>
      </c>
      <c r="AA19" s="91" t="str">
        <f>IF(Y19=Z19,Y19,IF(Z19&gt;0,Z19,Y19))</f>
        <v/>
      </c>
      <c r="AC19" s="109" t="s">
        <v>50</v>
      </c>
      <c r="AD19" s="109"/>
      <c r="AE19" s="110"/>
      <c r="AF19" s="12"/>
      <c r="AG19" s="12"/>
      <c r="AH19" s="12"/>
      <c r="AI19" s="12"/>
      <c r="AJ19" s="12"/>
      <c r="AK19" s="12"/>
      <c r="AL19" s="5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13" customFormat="1" ht="14.25" customHeight="1" x14ac:dyDescent="0.5">
      <c r="A20" s="52">
        <v>45329</v>
      </c>
      <c r="B20" s="53"/>
      <c r="C20" s="54"/>
      <c r="D20" s="47"/>
      <c r="E20" s="55"/>
      <c r="F20" s="56"/>
      <c r="G20" s="91">
        <f t="shared" ref="G20" si="48">IF(E20="",0,CONCATENATE(E20,":",F20))</f>
        <v>0</v>
      </c>
      <c r="H20" s="55"/>
      <c r="I20" s="56"/>
      <c r="J20" s="91">
        <f t="shared" ref="J20" si="49">IF(H20="",0,CONCATENATE(H20,":",I20))</f>
        <v>0</v>
      </c>
      <c r="K20" s="91">
        <f t="shared" ref="K20" si="50">J20-G20</f>
        <v>0</v>
      </c>
      <c r="L20" s="55"/>
      <c r="M20" s="56"/>
      <c r="N20" s="91">
        <f t="shared" ref="N20" si="51">IF(L20="",0,CONCATENATE(L20,":",M20))</f>
        <v>0</v>
      </c>
      <c r="O20" s="55"/>
      <c r="P20" s="56"/>
      <c r="Q20" s="91">
        <f t="shared" ref="Q20" si="52">IF(O20="",0,CONCATENATE(O20,":",P20))</f>
        <v>0</v>
      </c>
      <c r="R20" s="91">
        <f t="shared" ref="R20" si="53">Q20-N20</f>
        <v>0</v>
      </c>
      <c r="S20" s="101">
        <f t="shared" ref="S20" si="54">K20+R20</f>
        <v>0</v>
      </c>
      <c r="T20" s="91" t="str">
        <f t="shared" ref="T20" si="55">IF(B20="av",($E$7)*(-1),IF(B20="df",($E$7)*(-1),IF(D20="X","",IF(B20="sd",ROUND(S20-($E$7*(1-$AE$4)),10),IF(S20=0,"",ROUND(S20-$E$7,10))))))</f>
        <v/>
      </c>
      <c r="U20" s="91" t="str">
        <f t="shared" ref="U20" si="56">IF(T20&gt;0,T20,0)</f>
        <v/>
      </c>
      <c r="V20" s="104">
        <f t="shared" ref="V20" si="57">IF(T20&lt;0,T20*(-1),0)</f>
        <v>0</v>
      </c>
      <c r="W20" s="91" t="str">
        <f t="shared" ref="W20" si="58">IF(U20=V20,U20,IF(V20&gt;0,V20,U20))</f>
        <v/>
      </c>
      <c r="X20" s="101" t="str">
        <f t="shared" ref="X20" si="59">IF(D20="X",ROUND(S20-$E$7,10),"")</f>
        <v/>
      </c>
      <c r="Y20" s="91" t="str">
        <f t="shared" ref="Y20" si="60">IF(X20&gt;0,X20,0)</f>
        <v/>
      </c>
      <c r="Z20" s="104">
        <f t="shared" ref="Z20" si="61">IF(X20&lt;0,X20*(-1),0)</f>
        <v>0</v>
      </c>
      <c r="AA20" s="91" t="str">
        <f t="shared" ref="AA20" si="62">IF(Y20=Z20,Y20,IF(Z20&gt;0,Z20,Y20))</f>
        <v/>
      </c>
      <c r="AC20" s="109" t="s">
        <v>49</v>
      </c>
      <c r="AD20" s="109"/>
      <c r="AE20" s="110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52">
        <v>45330</v>
      </c>
      <c r="B21" s="53"/>
      <c r="C21" s="54"/>
      <c r="D21" s="47"/>
      <c r="E21" s="55"/>
      <c r="F21" s="56"/>
      <c r="G21" s="91">
        <f t="shared" ref="G21:G25" si="63">IF(E21="",0,CONCATENATE(E21,":",F21))</f>
        <v>0</v>
      </c>
      <c r="H21" s="55"/>
      <c r="I21" s="56"/>
      <c r="J21" s="91">
        <f t="shared" ref="J21:J25" si="64">IF(H21="",0,CONCATENATE(H21,":",I21))</f>
        <v>0</v>
      </c>
      <c r="K21" s="91">
        <f t="shared" ref="K21:K25" si="65">J21-G21</f>
        <v>0</v>
      </c>
      <c r="L21" s="55"/>
      <c r="M21" s="56"/>
      <c r="N21" s="91">
        <f t="shared" ref="N21:N25" si="66">IF(L21="",0,CONCATENATE(L21,":",M21))</f>
        <v>0</v>
      </c>
      <c r="O21" s="55"/>
      <c r="P21" s="56"/>
      <c r="Q21" s="91">
        <f t="shared" ref="Q21:Q25" si="67">IF(O21="",0,CONCATENATE(O21,":",P21))</f>
        <v>0</v>
      </c>
      <c r="R21" s="91">
        <f t="shared" ref="R21:R25" si="68">Q21-N21</f>
        <v>0</v>
      </c>
      <c r="S21" s="101">
        <f t="shared" ref="S21:S25" si="69">K21+R21</f>
        <v>0</v>
      </c>
      <c r="T21" s="91" t="str">
        <f t="shared" ref="T21:T22" si="70">IF(B21="av",($E$7)*(-1),IF(B21="df",($E$7)*(-1),IF(D21="X","",IF(B21="sd",ROUND(S21-($E$7*(1-$AE$4)),10),IF(S21=0,"",ROUND(S21-$E$7,10))))))</f>
        <v/>
      </c>
      <c r="U21" s="91" t="str">
        <f t="shared" ref="U21:U25" si="71">IF(T21&gt;0,T21,0)</f>
        <v/>
      </c>
      <c r="V21" s="104">
        <f t="shared" ref="V21:V25" si="72">IF(T21&lt;0,T21*(-1),0)</f>
        <v>0</v>
      </c>
      <c r="W21" s="91" t="str">
        <f t="shared" ref="W21:W22" si="73">IF(U21=V21,U21,IF(V21&gt;0,V21,U21))</f>
        <v/>
      </c>
      <c r="X21" s="101" t="str">
        <f t="shared" ref="X21:X22" si="74">IF(D21="X",ROUND(S21-$E$7,10),"")</f>
        <v/>
      </c>
      <c r="Y21" s="91" t="str">
        <f t="shared" ref="Y21:Y25" si="75">IF(X21&gt;0,X21,0)</f>
        <v/>
      </c>
      <c r="Z21" s="104">
        <f t="shared" ref="Z21:Z25" si="76">IF(X21&lt;0,X21*(-1),0)</f>
        <v>0</v>
      </c>
      <c r="AA21" s="91" t="str">
        <f>IF(Y21=Z21,Y21,IF(Z21&gt;0,Z21,Y21))</f>
        <v/>
      </c>
      <c r="AC21" s="13"/>
      <c r="AD21" s="13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52">
        <v>45331</v>
      </c>
      <c r="B22" s="53"/>
      <c r="C22" s="54"/>
      <c r="D22" s="47"/>
      <c r="E22" s="55"/>
      <c r="F22" s="56"/>
      <c r="G22" s="91">
        <f t="shared" si="63"/>
        <v>0</v>
      </c>
      <c r="H22" s="55"/>
      <c r="I22" s="56"/>
      <c r="J22" s="91">
        <f t="shared" si="64"/>
        <v>0</v>
      </c>
      <c r="K22" s="91">
        <f t="shared" si="65"/>
        <v>0</v>
      </c>
      <c r="L22" s="55"/>
      <c r="M22" s="56"/>
      <c r="N22" s="91">
        <f t="shared" si="66"/>
        <v>0</v>
      </c>
      <c r="O22" s="55"/>
      <c r="P22" s="56"/>
      <c r="Q22" s="91">
        <f t="shared" si="67"/>
        <v>0</v>
      </c>
      <c r="R22" s="91">
        <f t="shared" si="68"/>
        <v>0</v>
      </c>
      <c r="S22" s="101">
        <f t="shared" si="69"/>
        <v>0</v>
      </c>
      <c r="T22" s="91" t="str">
        <f t="shared" si="70"/>
        <v/>
      </c>
      <c r="U22" s="91" t="str">
        <f t="shared" si="71"/>
        <v/>
      </c>
      <c r="V22" s="104">
        <f t="shared" si="72"/>
        <v>0</v>
      </c>
      <c r="W22" s="91" t="str">
        <f t="shared" si="73"/>
        <v/>
      </c>
      <c r="X22" s="101" t="str">
        <f t="shared" si="74"/>
        <v/>
      </c>
      <c r="Y22" s="91" t="str">
        <f t="shared" si="75"/>
        <v/>
      </c>
      <c r="Z22" s="104">
        <f t="shared" si="76"/>
        <v>0</v>
      </c>
      <c r="AA22" s="91" t="str">
        <f t="shared" ref="AA22" si="77">IF(Y22=Z22,Y22,IF(Z22&gt;0,Z22,Y22))</f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45">
        <v>45332</v>
      </c>
      <c r="B23" s="46"/>
      <c r="C23" s="47"/>
      <c r="D23" s="47"/>
      <c r="E23" s="48"/>
      <c r="F23" s="49"/>
      <c r="G23" s="91">
        <f t="shared" si="63"/>
        <v>0</v>
      </c>
      <c r="H23" s="48"/>
      <c r="I23" s="49"/>
      <c r="J23" s="91">
        <f t="shared" si="64"/>
        <v>0</v>
      </c>
      <c r="K23" s="95">
        <f t="shared" si="65"/>
        <v>0</v>
      </c>
      <c r="L23" s="48"/>
      <c r="M23" s="49"/>
      <c r="N23" s="91">
        <f t="shared" si="66"/>
        <v>0</v>
      </c>
      <c r="O23" s="48"/>
      <c r="P23" s="49"/>
      <c r="Q23" s="91">
        <f t="shared" si="67"/>
        <v>0</v>
      </c>
      <c r="R23" s="95">
        <f t="shared" si="68"/>
        <v>0</v>
      </c>
      <c r="S23" s="95">
        <f t="shared" si="69"/>
        <v>0</v>
      </c>
      <c r="T23" s="95" t="str">
        <f t="shared" ref="T23:T24" si="78">IF($D23="X","",IF($S23=0,"",ROUND($S23,10)))</f>
        <v/>
      </c>
      <c r="U23" s="95" t="str">
        <f t="shared" si="71"/>
        <v/>
      </c>
      <c r="V23" s="103">
        <f t="shared" si="72"/>
        <v>0</v>
      </c>
      <c r="W23" s="95" t="str">
        <f t="shared" ref="W23:W24" si="79">IF($D23="X","",IF($S23=0,"",ROUND($S23,10)))</f>
        <v/>
      </c>
      <c r="X23" s="95" t="str">
        <f t="shared" ref="X23:X24" si="80">IF($D23="X",ROUND($S23,10),"")</f>
        <v/>
      </c>
      <c r="Y23" s="95" t="str">
        <f t="shared" si="75"/>
        <v/>
      </c>
      <c r="Z23" s="95">
        <f t="shared" si="76"/>
        <v>0</v>
      </c>
      <c r="AA23" s="95" t="str">
        <f t="shared" ref="AA23:AA24" si="81">IF($D23="X",ROUND($S23,10),"")</f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45">
        <v>45333</v>
      </c>
      <c r="B24" s="46"/>
      <c r="C24" s="47"/>
      <c r="D24" s="47"/>
      <c r="E24" s="48"/>
      <c r="F24" s="49"/>
      <c r="G24" s="91">
        <f t="shared" si="63"/>
        <v>0</v>
      </c>
      <c r="H24" s="48"/>
      <c r="I24" s="49"/>
      <c r="J24" s="91">
        <f t="shared" si="64"/>
        <v>0</v>
      </c>
      <c r="K24" s="95">
        <f t="shared" si="65"/>
        <v>0</v>
      </c>
      <c r="L24" s="48"/>
      <c r="M24" s="49"/>
      <c r="N24" s="91">
        <f t="shared" si="66"/>
        <v>0</v>
      </c>
      <c r="O24" s="48"/>
      <c r="P24" s="49"/>
      <c r="Q24" s="91">
        <f t="shared" si="67"/>
        <v>0</v>
      </c>
      <c r="R24" s="95">
        <f t="shared" si="68"/>
        <v>0</v>
      </c>
      <c r="S24" s="95">
        <f t="shared" si="69"/>
        <v>0</v>
      </c>
      <c r="T24" s="95" t="str">
        <f t="shared" si="78"/>
        <v/>
      </c>
      <c r="U24" s="95" t="str">
        <f t="shared" si="71"/>
        <v/>
      </c>
      <c r="V24" s="103">
        <f t="shared" si="72"/>
        <v>0</v>
      </c>
      <c r="W24" s="95" t="str">
        <f t="shared" si="79"/>
        <v/>
      </c>
      <c r="X24" s="95" t="str">
        <f t="shared" si="80"/>
        <v/>
      </c>
      <c r="Y24" s="95" t="str">
        <f t="shared" si="75"/>
        <v/>
      </c>
      <c r="Z24" s="95">
        <f t="shared" si="76"/>
        <v>0</v>
      </c>
      <c r="AA24" s="95" t="str">
        <f t="shared" si="81"/>
        <v/>
      </c>
      <c r="AC24" s="65" t="s">
        <v>30</v>
      </c>
      <c r="AD24" s="65"/>
      <c r="AE24" s="51">
        <f>COUNTIF(B$14:B$44,"1/2av")</f>
        <v>0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52">
        <v>45334</v>
      </c>
      <c r="B25" s="53"/>
      <c r="C25" s="54"/>
      <c r="D25" s="47"/>
      <c r="E25" s="55"/>
      <c r="F25" s="56"/>
      <c r="G25" s="91">
        <f t="shared" si="63"/>
        <v>0</v>
      </c>
      <c r="H25" s="55"/>
      <c r="I25" s="56"/>
      <c r="J25" s="91">
        <f t="shared" si="64"/>
        <v>0</v>
      </c>
      <c r="K25" s="91">
        <f t="shared" si="65"/>
        <v>0</v>
      </c>
      <c r="L25" s="55"/>
      <c r="M25" s="56"/>
      <c r="N25" s="91">
        <f t="shared" si="66"/>
        <v>0</v>
      </c>
      <c r="O25" s="55"/>
      <c r="P25" s="56"/>
      <c r="Q25" s="91">
        <f t="shared" si="67"/>
        <v>0</v>
      </c>
      <c r="R25" s="91">
        <f t="shared" si="68"/>
        <v>0</v>
      </c>
      <c r="S25" s="101">
        <f t="shared" si="69"/>
        <v>0</v>
      </c>
      <c r="T25" s="91" t="str">
        <f t="shared" ref="T25" si="82">IF(B25="av",($E$7)*(-1),IF(B25="df",($E$7)*(-1),IF(D25="X","",IF(B25="sd",ROUND(S25-($E$7*(1-$AE$4)),10),IF(S25=0,"",ROUND(S25-$E$7,10))))))</f>
        <v/>
      </c>
      <c r="U25" s="91" t="str">
        <f t="shared" si="71"/>
        <v/>
      </c>
      <c r="V25" s="104">
        <f t="shared" si="72"/>
        <v>0</v>
      </c>
      <c r="W25" s="91" t="str">
        <f t="shared" ref="W25" si="83">IF(U25=V25,U25,IF(V25&gt;0,V25,U25))</f>
        <v/>
      </c>
      <c r="X25" s="101" t="str">
        <f t="shared" ref="X25" si="84">IF(D25="X",ROUND(S25-$E$7,10),"")</f>
        <v/>
      </c>
      <c r="Y25" s="91" t="str">
        <f t="shared" si="75"/>
        <v/>
      </c>
      <c r="Z25" s="104">
        <f t="shared" si="76"/>
        <v>0</v>
      </c>
      <c r="AA25" s="91" t="str">
        <f t="shared" ref="AA25" si="85">IF(Y25=Z25,Y25,IF(Z25&gt;0,Z25,Y25))</f>
        <v/>
      </c>
      <c r="AC25" s="66" t="s">
        <v>22</v>
      </c>
      <c r="AD25" s="66"/>
      <c r="AE25" s="51">
        <f>AE23+(AE24*0.5)+Jan!AE25</f>
        <v>0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52">
        <v>45335</v>
      </c>
      <c r="B26" s="53"/>
      <c r="C26" s="54"/>
      <c r="D26" s="47"/>
      <c r="E26" s="55"/>
      <c r="F26" s="56"/>
      <c r="G26" s="91">
        <f t="shared" ref="G26" si="86">IF(E26="",0,CONCATENATE(E26,":",F26))</f>
        <v>0</v>
      </c>
      <c r="H26" s="55"/>
      <c r="I26" s="56"/>
      <c r="J26" s="91">
        <f t="shared" ref="J26" si="87">IF(H26="",0,CONCATENATE(H26,":",I26))</f>
        <v>0</v>
      </c>
      <c r="K26" s="91">
        <f t="shared" ref="K26" si="88">J26-G26</f>
        <v>0</v>
      </c>
      <c r="L26" s="55"/>
      <c r="M26" s="56"/>
      <c r="N26" s="91">
        <f t="shared" ref="N26" si="89">IF(L26="",0,CONCATENATE(L26,":",M26))</f>
        <v>0</v>
      </c>
      <c r="O26" s="55"/>
      <c r="P26" s="56"/>
      <c r="Q26" s="91">
        <f t="shared" ref="Q26" si="90">IF(O26="",0,CONCATENATE(O26,":",P26))</f>
        <v>0</v>
      </c>
      <c r="R26" s="91">
        <f t="shared" ref="R26" si="91">Q26-N26</f>
        <v>0</v>
      </c>
      <c r="S26" s="101">
        <f t="shared" ref="S26" si="92">K26+R26</f>
        <v>0</v>
      </c>
      <c r="T26" s="91" t="str">
        <f t="shared" ref="T26" si="93">IF(B26="av",($E$7)*(-1),IF(B26="df",($E$7)*(-1),IF(D26="X","",IF(B26="sd",ROUND(S26-($E$7*(1-$AE$4)),10),IF(S26=0,"",ROUND(S26-$E$7,10))))))</f>
        <v/>
      </c>
      <c r="U26" s="91" t="str">
        <f t="shared" ref="U26" si="94">IF(T26&gt;0,T26,0)</f>
        <v/>
      </c>
      <c r="V26" s="104">
        <f t="shared" ref="V26" si="95">IF(T26&lt;0,T26*(-1),0)</f>
        <v>0</v>
      </c>
      <c r="W26" s="91" t="str">
        <f t="shared" ref="W26" si="96">IF(U26=V26,U26,IF(V26&gt;0,V26,U26))</f>
        <v/>
      </c>
      <c r="X26" s="101" t="str">
        <f t="shared" ref="X26" si="97">IF(D26="X",ROUND(S26-$E$7,10),"")</f>
        <v/>
      </c>
      <c r="Y26" s="91" t="str">
        <f t="shared" ref="Y26" si="98">IF(X26&gt;0,X26,0)</f>
        <v/>
      </c>
      <c r="Z26" s="104">
        <f t="shared" ref="Z26" si="99">IF(X26&lt;0,X26*(-1),0)</f>
        <v>0</v>
      </c>
      <c r="AA26" s="91" t="str">
        <f t="shared" ref="AA26" si="100">IF(Y26=Z26,Y26,IF(Z26&gt;0,Z26,Y26))</f>
        <v/>
      </c>
      <c r="AE26" s="29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52">
        <v>45336</v>
      </c>
      <c r="B27" s="53"/>
      <c r="C27" s="54"/>
      <c r="D27" s="47"/>
      <c r="E27" s="55"/>
      <c r="F27" s="56"/>
      <c r="G27" s="91">
        <f t="shared" ref="G27" si="101">IF(E27="",0,CONCATENATE(E27,":",F27))</f>
        <v>0</v>
      </c>
      <c r="H27" s="55"/>
      <c r="I27" s="56"/>
      <c r="J27" s="91">
        <f t="shared" ref="J27" si="102">IF(H27="",0,CONCATENATE(H27,":",I27))</f>
        <v>0</v>
      </c>
      <c r="K27" s="91">
        <f t="shared" ref="K27" si="103">J27-G27</f>
        <v>0</v>
      </c>
      <c r="L27" s="55"/>
      <c r="M27" s="56"/>
      <c r="N27" s="91">
        <f t="shared" ref="N27" si="104">IF(L27="",0,CONCATENATE(L27,":",M27))</f>
        <v>0</v>
      </c>
      <c r="O27" s="55"/>
      <c r="P27" s="56"/>
      <c r="Q27" s="91">
        <f t="shared" ref="Q27" si="105">IF(O27="",0,CONCATENATE(O27,":",P27))</f>
        <v>0</v>
      </c>
      <c r="R27" s="91">
        <f t="shared" ref="R27" si="106">Q27-N27</f>
        <v>0</v>
      </c>
      <c r="S27" s="101">
        <f t="shared" ref="S27" si="107">K27+R27</f>
        <v>0</v>
      </c>
      <c r="T27" s="91" t="str">
        <f t="shared" ref="T27" si="108">IF(B27="av",($E$7)*(-1),IF(B27="df",($E$7)*(-1),IF(D27="X","",IF(B27="sd",ROUND(S27-($E$7*(1-$AE$4)),10),IF(S27=0,"",ROUND(S27-$E$7,10))))))</f>
        <v/>
      </c>
      <c r="U27" s="91" t="str">
        <f t="shared" ref="U27" si="109">IF(T27&gt;0,T27,0)</f>
        <v/>
      </c>
      <c r="V27" s="104">
        <f t="shared" ref="V27" si="110">IF(T27&lt;0,T27*(-1),0)</f>
        <v>0</v>
      </c>
      <c r="W27" s="91" t="str">
        <f t="shared" ref="W27" si="111">IF(U27=V27,U27,IF(V27&gt;0,V27,U27))</f>
        <v/>
      </c>
      <c r="X27" s="101" t="str">
        <f t="shared" ref="X27" si="112">IF(D27="X",ROUND(S27-$E$7,10),"")</f>
        <v/>
      </c>
      <c r="Y27" s="91" t="str">
        <f t="shared" ref="Y27" si="113">IF(X27&gt;0,X27,0)</f>
        <v/>
      </c>
      <c r="Z27" s="104">
        <f t="shared" ref="Z27" si="114">IF(X27&lt;0,X27*(-1),0)</f>
        <v>0</v>
      </c>
      <c r="AA27" s="91" t="str">
        <f t="shared" ref="AA27" si="115">IF(Y27=Z27,Y27,IF(Z27&gt;0,Z27,Y27))</f>
        <v/>
      </c>
      <c r="AC27" s="43" t="s">
        <v>21</v>
      </c>
      <c r="AD27" s="43"/>
      <c r="AE27" s="4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13" customFormat="1" ht="14.25" customHeight="1" x14ac:dyDescent="0.5">
      <c r="A28" s="52">
        <v>45337</v>
      </c>
      <c r="B28" s="53"/>
      <c r="C28" s="54"/>
      <c r="D28" s="47"/>
      <c r="E28" s="55"/>
      <c r="F28" s="56"/>
      <c r="G28" s="91">
        <f t="shared" ref="G28:G32" si="116">IF(E28="",0,CONCATENATE(E28,":",F28))</f>
        <v>0</v>
      </c>
      <c r="H28" s="55"/>
      <c r="I28" s="56"/>
      <c r="J28" s="91">
        <f t="shared" ref="J28:J32" si="117">IF(H28="",0,CONCATENATE(H28,":",I28))</f>
        <v>0</v>
      </c>
      <c r="K28" s="91">
        <f t="shared" ref="K28:K32" si="118">J28-G28</f>
        <v>0</v>
      </c>
      <c r="L28" s="55"/>
      <c r="M28" s="56"/>
      <c r="N28" s="91">
        <f t="shared" ref="N28:N32" si="119">IF(L28="",0,CONCATENATE(L28,":",M28))</f>
        <v>0</v>
      </c>
      <c r="O28" s="55"/>
      <c r="P28" s="56"/>
      <c r="Q28" s="91">
        <f t="shared" ref="Q28:Q32" si="120">IF(O28="",0,CONCATENATE(O28,":",P28))</f>
        <v>0</v>
      </c>
      <c r="R28" s="91">
        <f t="shared" ref="R28:R32" si="121">Q28-N28</f>
        <v>0</v>
      </c>
      <c r="S28" s="101">
        <f t="shared" ref="S28:S32" si="122">K28+R28</f>
        <v>0</v>
      </c>
      <c r="T28" s="91" t="str">
        <f t="shared" ref="T28:T29" si="123">IF(B28="av",($E$7)*(-1),IF(B28="df",($E$7)*(-1),IF(D28="X","",IF(B28="sd",ROUND(S28-($E$7*(1-$AE$4)),10),IF(S28=0,"",ROUND(S28-$E$7,10))))))</f>
        <v/>
      </c>
      <c r="U28" s="91" t="str">
        <f t="shared" ref="U28:U32" si="124">IF(T28&gt;0,T28,0)</f>
        <v/>
      </c>
      <c r="V28" s="104">
        <f t="shared" ref="V28:V32" si="125">IF(T28&lt;0,T28*(-1),0)</f>
        <v>0</v>
      </c>
      <c r="W28" s="91" t="str">
        <f t="shared" ref="W28:W29" si="126">IF(U28=V28,U28,IF(V28&gt;0,V28,U28))</f>
        <v/>
      </c>
      <c r="X28" s="101" t="str">
        <f t="shared" ref="X28:X29" si="127">IF(D28="X",ROUND(S28-$E$7,10),"")</f>
        <v/>
      </c>
      <c r="Y28" s="91" t="str">
        <f t="shared" ref="Y28:Y32" si="128">IF(X28&gt;0,X28,0)</f>
        <v/>
      </c>
      <c r="Z28" s="104">
        <f t="shared" ref="Z28:Z32" si="129">IF(X28&lt;0,X28*(-1),0)</f>
        <v>0</v>
      </c>
      <c r="AA28" s="91" t="str">
        <f t="shared" ref="AA28:AA29" si="130">IF(Y28=Z28,Y28,IF(Z28&gt;0,Z28,Y28))</f>
        <v/>
      </c>
      <c r="AC28" s="50" t="s">
        <v>23</v>
      </c>
      <c r="AD28" s="108">
        <f>Y$45-Z$45</f>
        <v>0</v>
      </c>
      <c r="AE28" s="104">
        <f>IF(AD28=0,0,IF(AD28&lt;0,AD28*(-1),AD28))</f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13" customFormat="1" ht="14.25" customHeight="1" x14ac:dyDescent="0.5">
      <c r="A29" s="52">
        <v>45338</v>
      </c>
      <c r="B29" s="53"/>
      <c r="C29" s="54"/>
      <c r="D29" s="47"/>
      <c r="E29" s="55"/>
      <c r="F29" s="56"/>
      <c r="G29" s="91">
        <f t="shared" si="116"/>
        <v>0</v>
      </c>
      <c r="H29" s="55"/>
      <c r="I29" s="56"/>
      <c r="J29" s="91">
        <f t="shared" si="117"/>
        <v>0</v>
      </c>
      <c r="K29" s="91">
        <f t="shared" si="118"/>
        <v>0</v>
      </c>
      <c r="L29" s="55"/>
      <c r="M29" s="56"/>
      <c r="N29" s="91">
        <f t="shared" si="119"/>
        <v>0</v>
      </c>
      <c r="O29" s="55"/>
      <c r="P29" s="56"/>
      <c r="Q29" s="91">
        <f t="shared" si="120"/>
        <v>0</v>
      </c>
      <c r="R29" s="91">
        <f t="shared" si="121"/>
        <v>0</v>
      </c>
      <c r="S29" s="101">
        <f t="shared" si="122"/>
        <v>0</v>
      </c>
      <c r="T29" s="91" t="str">
        <f t="shared" si="123"/>
        <v/>
      </c>
      <c r="U29" s="91" t="str">
        <f t="shared" si="124"/>
        <v/>
      </c>
      <c r="V29" s="104">
        <f t="shared" si="125"/>
        <v>0</v>
      </c>
      <c r="W29" s="91" t="str">
        <f t="shared" si="126"/>
        <v/>
      </c>
      <c r="X29" s="101" t="str">
        <f t="shared" si="127"/>
        <v/>
      </c>
      <c r="Y29" s="91" t="str">
        <f t="shared" si="128"/>
        <v/>
      </c>
      <c r="Z29" s="104">
        <f t="shared" si="129"/>
        <v>0</v>
      </c>
      <c r="AA29" s="91" t="str">
        <f t="shared" si="130"/>
        <v/>
      </c>
      <c r="AC29" s="50" t="s">
        <v>12</v>
      </c>
      <c r="AD29" s="108">
        <f>AD28+Jan!AD29</f>
        <v>0</v>
      </c>
      <c r="AE29" s="104">
        <f>IF(AD29=0,0,IF(AD29&lt;0,AD29*(-1),AD29))</f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45">
        <v>45339</v>
      </c>
      <c r="B30" s="46"/>
      <c r="C30" s="47"/>
      <c r="D30" s="47"/>
      <c r="E30" s="48"/>
      <c r="F30" s="49"/>
      <c r="G30" s="91">
        <f t="shared" si="116"/>
        <v>0</v>
      </c>
      <c r="H30" s="48"/>
      <c r="I30" s="49"/>
      <c r="J30" s="91">
        <f t="shared" si="117"/>
        <v>0</v>
      </c>
      <c r="K30" s="95">
        <f t="shared" si="118"/>
        <v>0</v>
      </c>
      <c r="L30" s="48"/>
      <c r="M30" s="49"/>
      <c r="N30" s="91">
        <f t="shared" si="119"/>
        <v>0</v>
      </c>
      <c r="O30" s="48"/>
      <c r="P30" s="49"/>
      <c r="Q30" s="91">
        <f t="shared" si="120"/>
        <v>0</v>
      </c>
      <c r="R30" s="95">
        <f t="shared" si="121"/>
        <v>0</v>
      </c>
      <c r="S30" s="95">
        <f t="shared" si="122"/>
        <v>0</v>
      </c>
      <c r="T30" s="95" t="str">
        <f t="shared" ref="T30:T31" si="131">IF($D30="X","",IF($S30=0,"",ROUND($S30,10)))</f>
        <v/>
      </c>
      <c r="U30" s="95" t="str">
        <f t="shared" si="124"/>
        <v/>
      </c>
      <c r="V30" s="103">
        <f t="shared" si="125"/>
        <v>0</v>
      </c>
      <c r="W30" s="95" t="str">
        <f t="shared" ref="W30:W31" si="132">IF($D30="X","",IF($S30=0,"",ROUND($S30,10)))</f>
        <v/>
      </c>
      <c r="X30" s="95" t="str">
        <f t="shared" ref="X30:X31" si="133">IF($D30="X",ROUND($S30,10),"")</f>
        <v/>
      </c>
      <c r="Y30" s="95" t="str">
        <f t="shared" si="128"/>
        <v/>
      </c>
      <c r="Z30" s="95">
        <f t="shared" si="129"/>
        <v>0</v>
      </c>
      <c r="AA30" s="95" t="str">
        <f t="shared" ref="AA30:AA31" si="134">IF($D30="X",ROUND($S30,10),"")</f>
        <v/>
      </c>
      <c r="AC30" s="67" t="s">
        <v>31</v>
      </c>
      <c r="AD30" s="67"/>
      <c r="AE30" s="51">
        <f>COUNTIF(B$14:B$44,"ao")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45">
        <v>45340</v>
      </c>
      <c r="B31" s="46"/>
      <c r="C31" s="47"/>
      <c r="D31" s="47"/>
      <c r="E31" s="48"/>
      <c r="F31" s="49"/>
      <c r="G31" s="91">
        <f t="shared" si="116"/>
        <v>0</v>
      </c>
      <c r="H31" s="48"/>
      <c r="I31" s="49"/>
      <c r="J31" s="91">
        <f t="shared" si="117"/>
        <v>0</v>
      </c>
      <c r="K31" s="95">
        <f t="shared" si="118"/>
        <v>0</v>
      </c>
      <c r="L31" s="48"/>
      <c r="M31" s="49"/>
      <c r="N31" s="91">
        <f t="shared" si="119"/>
        <v>0</v>
      </c>
      <c r="O31" s="48"/>
      <c r="P31" s="49"/>
      <c r="Q31" s="91">
        <f t="shared" si="120"/>
        <v>0</v>
      </c>
      <c r="R31" s="95">
        <f t="shared" si="121"/>
        <v>0</v>
      </c>
      <c r="S31" s="95">
        <f t="shared" si="122"/>
        <v>0</v>
      </c>
      <c r="T31" s="95" t="str">
        <f t="shared" si="131"/>
        <v/>
      </c>
      <c r="U31" s="95" t="str">
        <f t="shared" si="124"/>
        <v/>
      </c>
      <c r="V31" s="103">
        <f t="shared" si="125"/>
        <v>0</v>
      </c>
      <c r="W31" s="95" t="str">
        <f t="shared" si="132"/>
        <v/>
      </c>
      <c r="X31" s="95" t="str">
        <f t="shared" si="133"/>
        <v/>
      </c>
      <c r="Y31" s="95" t="str">
        <f t="shared" si="128"/>
        <v/>
      </c>
      <c r="Z31" s="95">
        <f t="shared" si="129"/>
        <v>0</v>
      </c>
      <c r="AA31" s="95" t="str">
        <f t="shared" si="134"/>
        <v/>
      </c>
      <c r="AE31" s="29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52">
        <v>45341</v>
      </c>
      <c r="B32" s="53"/>
      <c r="C32" s="54"/>
      <c r="D32" s="47"/>
      <c r="E32" s="55"/>
      <c r="F32" s="56"/>
      <c r="G32" s="91">
        <f t="shared" si="116"/>
        <v>0</v>
      </c>
      <c r="H32" s="55"/>
      <c r="I32" s="56"/>
      <c r="J32" s="91">
        <f t="shared" si="117"/>
        <v>0</v>
      </c>
      <c r="K32" s="91">
        <f t="shared" si="118"/>
        <v>0</v>
      </c>
      <c r="L32" s="55"/>
      <c r="M32" s="56"/>
      <c r="N32" s="91">
        <f t="shared" si="119"/>
        <v>0</v>
      </c>
      <c r="O32" s="55"/>
      <c r="P32" s="56"/>
      <c r="Q32" s="91">
        <f t="shared" si="120"/>
        <v>0</v>
      </c>
      <c r="R32" s="91">
        <f t="shared" si="121"/>
        <v>0</v>
      </c>
      <c r="S32" s="101">
        <f t="shared" si="122"/>
        <v>0</v>
      </c>
      <c r="T32" s="91" t="str">
        <f t="shared" ref="T32" si="135">IF(B32="av",($E$7)*(-1),IF(B32="df",($E$7)*(-1),IF(D32="X","",IF(B32="sd",ROUND(S32-($E$7*(1-$AE$4)),10),IF(S32=0,"",ROUND(S32-$E$7,10))))))</f>
        <v/>
      </c>
      <c r="U32" s="91" t="str">
        <f t="shared" si="124"/>
        <v/>
      </c>
      <c r="V32" s="104">
        <f t="shared" si="125"/>
        <v>0</v>
      </c>
      <c r="W32" s="91" t="str">
        <f t="shared" ref="W32" si="136">IF(U32=V32,U32,IF(V32&gt;0,V32,U32))</f>
        <v/>
      </c>
      <c r="X32" s="101" t="str">
        <f t="shared" ref="X32" si="137">IF(D32="X",ROUND(S32-$E$7,10),"")</f>
        <v/>
      </c>
      <c r="Y32" s="91" t="str">
        <f t="shared" si="128"/>
        <v/>
      </c>
      <c r="Z32" s="104">
        <f t="shared" si="129"/>
        <v>0</v>
      </c>
      <c r="AA32" s="91" t="str">
        <f t="shared" ref="AA32" si="138">IF(Y32=Z32,Y32,IF(Z32&gt;0,Z32,Y32))</f>
        <v/>
      </c>
      <c r="AC32" s="43" t="s">
        <v>15</v>
      </c>
      <c r="AD32" s="43"/>
      <c r="AE32" s="6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52">
        <v>45342</v>
      </c>
      <c r="B33" s="53"/>
      <c r="C33" s="54"/>
      <c r="D33" s="47"/>
      <c r="E33" s="55"/>
      <c r="F33" s="56"/>
      <c r="G33" s="91">
        <f t="shared" ref="G33" si="139">IF(E33="",0,CONCATENATE(E33,":",F33))</f>
        <v>0</v>
      </c>
      <c r="H33" s="55"/>
      <c r="I33" s="56"/>
      <c r="J33" s="91">
        <f t="shared" ref="J33" si="140">IF(H33="",0,CONCATENATE(H33,":",I33))</f>
        <v>0</v>
      </c>
      <c r="K33" s="91">
        <f t="shared" ref="K33" si="141">J33-G33</f>
        <v>0</v>
      </c>
      <c r="L33" s="55"/>
      <c r="M33" s="56"/>
      <c r="N33" s="91">
        <f t="shared" ref="N33" si="142">IF(L33="",0,CONCATENATE(L33,":",M33))</f>
        <v>0</v>
      </c>
      <c r="O33" s="55"/>
      <c r="P33" s="56"/>
      <c r="Q33" s="91">
        <f t="shared" ref="Q33" si="143">IF(O33="",0,CONCATENATE(O33,":",P33))</f>
        <v>0</v>
      </c>
      <c r="R33" s="91">
        <f t="shared" ref="R33" si="144">Q33-N33</f>
        <v>0</v>
      </c>
      <c r="S33" s="101">
        <f t="shared" ref="S33" si="145">K33+R33</f>
        <v>0</v>
      </c>
      <c r="T33" s="91" t="str">
        <f t="shared" ref="T33" si="146">IF(B33="av",($E$7)*(-1),IF(B33="df",($E$7)*(-1),IF(D33="X","",IF(B33="sd",ROUND(S33-($E$7*(1-$AE$4)),10),IF(S33=0,"",ROUND(S33-$E$7,10))))))</f>
        <v/>
      </c>
      <c r="U33" s="91" t="str">
        <f t="shared" ref="U33" si="147">IF(T33&gt;0,T33,0)</f>
        <v/>
      </c>
      <c r="V33" s="104">
        <f t="shared" ref="V33" si="148">IF(T33&lt;0,T33*(-1),0)</f>
        <v>0</v>
      </c>
      <c r="W33" s="91" t="str">
        <f t="shared" ref="W33" si="149">IF(U33=V33,U33,IF(V33&gt;0,V33,U33))</f>
        <v/>
      </c>
      <c r="X33" s="101" t="str">
        <f t="shared" ref="X33" si="150">IF(D33="X",ROUND(S33-$E$7,10),"")</f>
        <v/>
      </c>
      <c r="Y33" s="91" t="str">
        <f t="shared" ref="Y33" si="151">IF(X33&gt;0,X33,0)</f>
        <v/>
      </c>
      <c r="Z33" s="104">
        <f t="shared" ref="Z33" si="152">IF(X33&lt;0,X33*(-1),0)</f>
        <v>0</v>
      </c>
      <c r="AA33" s="91" t="str">
        <f t="shared" ref="AA33" si="153">IF(Y33=Z33,Y33,IF(Z33&gt;0,Z33,Y33))</f>
        <v/>
      </c>
      <c r="AC33" s="67" t="s">
        <v>32</v>
      </c>
      <c r="AD33" s="67"/>
      <c r="AE33" s="68">
        <f>IF($AE$5-(COUNTIF(B$14:B$44,"f")+($AE$5-Jan!AE33))&gt;-1,Jan!AE33-COUNTIF(B$14:B$44,"f"),0)</f>
        <v>0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52">
        <v>45343</v>
      </c>
      <c r="B34" s="53"/>
      <c r="C34" s="54"/>
      <c r="D34" s="47"/>
      <c r="E34" s="55"/>
      <c r="F34" s="56"/>
      <c r="G34" s="91">
        <f t="shared" ref="G34" si="154">IF(E34="",0,CONCATENATE(E34,":",F34))</f>
        <v>0</v>
      </c>
      <c r="H34" s="55"/>
      <c r="I34" s="56"/>
      <c r="J34" s="91">
        <f t="shared" ref="J34" si="155">IF(H34="",0,CONCATENATE(H34,":",I34))</f>
        <v>0</v>
      </c>
      <c r="K34" s="91">
        <f t="shared" ref="K34" si="156">J34-G34</f>
        <v>0</v>
      </c>
      <c r="L34" s="55"/>
      <c r="M34" s="56"/>
      <c r="N34" s="91">
        <f t="shared" ref="N34" si="157">IF(L34="",0,CONCATENATE(L34,":",M34))</f>
        <v>0</v>
      </c>
      <c r="O34" s="55"/>
      <c r="P34" s="56"/>
      <c r="Q34" s="91">
        <f t="shared" ref="Q34" si="158">IF(O34="",0,CONCATENATE(O34,":",P34))</f>
        <v>0</v>
      </c>
      <c r="R34" s="91">
        <f t="shared" ref="R34" si="159">Q34-N34</f>
        <v>0</v>
      </c>
      <c r="S34" s="101">
        <f t="shared" ref="S34" si="160">K34+R34</f>
        <v>0</v>
      </c>
      <c r="T34" s="91" t="str">
        <f t="shared" ref="T34" si="161">IF(B34="av",($E$7)*(-1),IF(B34="df",($E$7)*(-1),IF(D34="X","",IF(B34="sd",ROUND(S34-($E$7*(1-$AE$4)),10),IF(S34=0,"",ROUND(S34-$E$7,10))))))</f>
        <v/>
      </c>
      <c r="U34" s="91" t="str">
        <f t="shared" ref="U34" si="162">IF(T34&gt;0,T34,0)</f>
        <v/>
      </c>
      <c r="V34" s="104">
        <f t="shared" ref="V34" si="163">IF(T34&lt;0,T34*(-1),0)</f>
        <v>0</v>
      </c>
      <c r="W34" s="91" t="str">
        <f t="shared" ref="W34" si="164">IF(U34=V34,U34,IF(V34&gt;0,V34,U34))</f>
        <v/>
      </c>
      <c r="X34" s="101" t="str">
        <f t="shared" ref="X34" si="165">IF(D34="X",ROUND(S34-$E$7,10),"")</f>
        <v/>
      </c>
      <c r="Y34" s="91" t="str">
        <f t="shared" ref="Y34" si="166">IF(X34&gt;0,X34,0)</f>
        <v/>
      </c>
      <c r="Z34" s="104">
        <f t="shared" ref="Z34" si="167">IF(X34&lt;0,X34*(-1),0)</f>
        <v>0</v>
      </c>
      <c r="AA34" s="91" t="str">
        <f t="shared" ref="AA34" si="168">IF(Y34=Z34,Y34,IF(Z34&gt;0,Z34,Y34))</f>
        <v/>
      </c>
      <c r="AC34" s="69" t="s">
        <v>28</v>
      </c>
      <c r="AD34" s="69"/>
      <c r="AE34" s="51">
        <f>IF(Jan!AE34&gt;0,Jan!AE34+COUNTIF(B$14:B$44,"f"),IF(COUNTIF(B$14:B$44,"f")&gt;Jan!AE33,COUNTIF(B$14:B$44,"f")-Jan!AE33,0))</f>
        <v>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13" customFormat="1" ht="14.25" customHeight="1" x14ac:dyDescent="0.5">
      <c r="A35" s="52">
        <v>45344</v>
      </c>
      <c r="B35" s="53"/>
      <c r="C35" s="54"/>
      <c r="D35" s="47"/>
      <c r="E35" s="55"/>
      <c r="F35" s="56"/>
      <c r="G35" s="91">
        <f t="shared" ref="G35:G40" si="169">IF(E35="",0,CONCATENATE(E35,":",F35))</f>
        <v>0</v>
      </c>
      <c r="H35" s="55"/>
      <c r="I35" s="56"/>
      <c r="J35" s="91">
        <f t="shared" ref="J35:J40" si="170">IF(H35="",0,CONCATENATE(H35,":",I35))</f>
        <v>0</v>
      </c>
      <c r="K35" s="91">
        <f t="shared" ref="K35:K40" si="171">J35-G35</f>
        <v>0</v>
      </c>
      <c r="L35" s="55"/>
      <c r="M35" s="56"/>
      <c r="N35" s="91">
        <f t="shared" ref="N35:N40" si="172">IF(L35="",0,CONCATENATE(L35,":",M35))</f>
        <v>0</v>
      </c>
      <c r="O35" s="55"/>
      <c r="P35" s="56"/>
      <c r="Q35" s="91">
        <f t="shared" ref="Q35:Q40" si="173">IF(O35="",0,CONCATENATE(O35,":",P35))</f>
        <v>0</v>
      </c>
      <c r="R35" s="91">
        <f t="shared" ref="R35:R40" si="174">Q35-N35</f>
        <v>0</v>
      </c>
      <c r="S35" s="101">
        <f t="shared" ref="S35:S40" si="175">K35+R35</f>
        <v>0</v>
      </c>
      <c r="T35" s="91" t="str">
        <f t="shared" ref="T35:T36" si="176">IF(B35="av",($E$7)*(-1),IF(B35="df",($E$7)*(-1),IF(D35="X","",IF(B35="sd",ROUND(S35-($E$7*(1-$AE$4)),10),IF(S35=0,"",ROUND(S35-$E$7,10))))))</f>
        <v/>
      </c>
      <c r="U35" s="91" t="str">
        <f t="shared" ref="U35:U40" si="177">IF(T35&gt;0,T35,0)</f>
        <v/>
      </c>
      <c r="V35" s="104">
        <f t="shared" ref="V35:V40" si="178">IF(T35&lt;0,T35*(-1),0)</f>
        <v>0</v>
      </c>
      <c r="W35" s="91" t="str">
        <f t="shared" ref="W35:W36" si="179">IF(U35=V35,U35,IF(V35&gt;0,V35,U35))</f>
        <v/>
      </c>
      <c r="X35" s="101" t="str">
        <f t="shared" ref="X35:X36" si="180">IF(D35="X",ROUND(S35-$E$7,10),"")</f>
        <v/>
      </c>
      <c r="Y35" s="91" t="str">
        <f t="shared" ref="Y35:Y40" si="181">IF(X35&gt;0,X35,0)</f>
        <v/>
      </c>
      <c r="Z35" s="104">
        <f t="shared" ref="Z35:Z40" si="182">IF(X35&lt;0,X35*(-1),0)</f>
        <v>0</v>
      </c>
      <c r="AA35" s="91" t="str">
        <f t="shared" ref="AA35:AA36" si="183">IF(Y35=Z35,Y35,IF(Z35&gt;0,Z35,Y35))</f>
        <v/>
      </c>
      <c r="AC35" s="67" t="s">
        <v>52</v>
      </c>
      <c r="AD35" s="67"/>
      <c r="AE35" s="68">
        <f>IF($AE$6-(COUNTIF(B$14:B$44,"s")+($AE$6-Jan!AE35))&gt;-1,Jan!AE35-COUNTIF(B$14:B$44,"s"),0)</f>
        <v>0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s="13" customFormat="1" ht="14.25" customHeight="1" x14ac:dyDescent="0.5">
      <c r="A36" s="52">
        <v>45345</v>
      </c>
      <c r="B36" s="53"/>
      <c r="C36" s="54"/>
      <c r="D36" s="47"/>
      <c r="E36" s="55"/>
      <c r="F36" s="56"/>
      <c r="G36" s="91">
        <f t="shared" si="169"/>
        <v>0</v>
      </c>
      <c r="H36" s="55"/>
      <c r="I36" s="56"/>
      <c r="J36" s="91">
        <f t="shared" si="170"/>
        <v>0</v>
      </c>
      <c r="K36" s="91">
        <f t="shared" si="171"/>
        <v>0</v>
      </c>
      <c r="L36" s="55"/>
      <c r="M36" s="56"/>
      <c r="N36" s="91">
        <f t="shared" si="172"/>
        <v>0</v>
      </c>
      <c r="O36" s="55"/>
      <c r="P36" s="56"/>
      <c r="Q36" s="91">
        <f t="shared" si="173"/>
        <v>0</v>
      </c>
      <c r="R36" s="91">
        <f t="shared" si="174"/>
        <v>0</v>
      </c>
      <c r="S36" s="101">
        <f t="shared" si="175"/>
        <v>0</v>
      </c>
      <c r="T36" s="91" t="str">
        <f t="shared" si="176"/>
        <v/>
      </c>
      <c r="U36" s="91" t="str">
        <f t="shared" si="177"/>
        <v/>
      </c>
      <c r="V36" s="104">
        <f t="shared" si="178"/>
        <v>0</v>
      </c>
      <c r="W36" s="91" t="str">
        <f t="shared" si="179"/>
        <v/>
      </c>
      <c r="X36" s="101" t="str">
        <f t="shared" si="180"/>
        <v/>
      </c>
      <c r="Y36" s="91" t="str">
        <f t="shared" si="181"/>
        <v/>
      </c>
      <c r="Z36" s="104">
        <f t="shared" si="182"/>
        <v>0</v>
      </c>
      <c r="AA36" s="91" t="str">
        <f t="shared" si="183"/>
        <v/>
      </c>
      <c r="AC36" s="67" t="s">
        <v>33</v>
      </c>
      <c r="AD36" s="67"/>
      <c r="AE36" s="51">
        <f>COUNTIF(B$14:B$44,"vp")+Jan!AE36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45">
        <v>45346</v>
      </c>
      <c r="B37" s="46"/>
      <c r="C37" s="47"/>
      <c r="D37" s="47"/>
      <c r="E37" s="48"/>
      <c r="F37" s="49"/>
      <c r="G37" s="91">
        <f t="shared" ref="G37" si="184">IF(E37="",0,CONCATENATE(E37,":",F37))</f>
        <v>0</v>
      </c>
      <c r="H37" s="48"/>
      <c r="I37" s="49"/>
      <c r="J37" s="91">
        <f t="shared" ref="J37" si="185">IF(H37="",0,CONCATENATE(H37,":",I37))</f>
        <v>0</v>
      </c>
      <c r="K37" s="95">
        <f t="shared" ref="K37" si="186">J37-G37</f>
        <v>0</v>
      </c>
      <c r="L37" s="48"/>
      <c r="M37" s="49"/>
      <c r="N37" s="91">
        <f t="shared" ref="N37" si="187">IF(L37="",0,CONCATENATE(L37,":",M37))</f>
        <v>0</v>
      </c>
      <c r="O37" s="48"/>
      <c r="P37" s="49"/>
      <c r="Q37" s="91">
        <f t="shared" ref="Q37" si="188">IF(O37="",0,CONCATENATE(O37,":",P37))</f>
        <v>0</v>
      </c>
      <c r="R37" s="95">
        <f t="shared" ref="R37" si="189">Q37-N37</f>
        <v>0</v>
      </c>
      <c r="S37" s="95">
        <f t="shared" ref="S37" si="190">K37+R37</f>
        <v>0</v>
      </c>
      <c r="T37" s="95" t="str">
        <f t="shared" ref="T37:T38" si="191">IF($D37="X","",IF($S37=0,"",ROUND($S37,10)))</f>
        <v/>
      </c>
      <c r="U37" s="95" t="str">
        <f t="shared" ref="U37" si="192">IF(T37&gt;0,T37,0)</f>
        <v/>
      </c>
      <c r="V37" s="103">
        <f t="shared" ref="V37" si="193">IF(T37&lt;0,T37*(-1),0)</f>
        <v>0</v>
      </c>
      <c r="W37" s="95" t="str">
        <f t="shared" ref="W37:W38" si="194">IF($D37="X","",IF($S37=0,"",ROUND($S37,10)))</f>
        <v/>
      </c>
      <c r="X37" s="95" t="str">
        <f t="shared" ref="X37:X38" si="195">IF($D37="X",ROUND($S37,10),"")</f>
        <v/>
      </c>
      <c r="Y37" s="95" t="str">
        <f t="shared" ref="Y37" si="196">IF(X37&gt;0,X37,0)</f>
        <v/>
      </c>
      <c r="Z37" s="95">
        <f t="shared" ref="Z37" si="197">IF(X37&lt;0,X37*(-1),0)</f>
        <v>0</v>
      </c>
      <c r="AA37" s="95" t="str">
        <f t="shared" ref="AA37:AA38" si="198">IF($D37="X",ROUND($S37,10),"")</f>
        <v/>
      </c>
      <c r="AC37" s="67" t="s">
        <v>34</v>
      </c>
      <c r="AD37" s="67"/>
      <c r="AE37" s="51">
        <f>COUNTIF(B$14:B$44,"sb")+Jan!AE37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45">
        <v>45347</v>
      </c>
      <c r="B38" s="46"/>
      <c r="C38" s="47"/>
      <c r="D38" s="47"/>
      <c r="E38" s="48"/>
      <c r="F38" s="49"/>
      <c r="G38" s="91">
        <f t="shared" si="169"/>
        <v>0</v>
      </c>
      <c r="H38" s="48"/>
      <c r="I38" s="49"/>
      <c r="J38" s="91">
        <f t="shared" si="170"/>
        <v>0</v>
      </c>
      <c r="K38" s="95">
        <f t="shared" si="171"/>
        <v>0</v>
      </c>
      <c r="L38" s="48"/>
      <c r="M38" s="49"/>
      <c r="N38" s="91">
        <f t="shared" si="172"/>
        <v>0</v>
      </c>
      <c r="O38" s="48"/>
      <c r="P38" s="49"/>
      <c r="Q38" s="91">
        <f t="shared" si="173"/>
        <v>0</v>
      </c>
      <c r="R38" s="95">
        <f t="shared" si="174"/>
        <v>0</v>
      </c>
      <c r="S38" s="95">
        <f t="shared" si="175"/>
        <v>0</v>
      </c>
      <c r="T38" s="95" t="str">
        <f t="shared" si="191"/>
        <v/>
      </c>
      <c r="U38" s="95" t="str">
        <f t="shared" si="177"/>
        <v/>
      </c>
      <c r="V38" s="103">
        <f t="shared" si="178"/>
        <v>0</v>
      </c>
      <c r="W38" s="95" t="str">
        <f t="shared" si="194"/>
        <v/>
      </c>
      <c r="X38" s="95" t="str">
        <f t="shared" si="195"/>
        <v/>
      </c>
      <c r="Y38" s="95" t="str">
        <f t="shared" si="181"/>
        <v/>
      </c>
      <c r="Z38" s="95">
        <f t="shared" si="182"/>
        <v>0</v>
      </c>
      <c r="AA38" s="95" t="str">
        <f t="shared" si="198"/>
        <v/>
      </c>
      <c r="AC38" s="70" t="s">
        <v>35</v>
      </c>
      <c r="AD38" s="70"/>
      <c r="AE38" s="51">
        <f>COUNTIF(B$14:B$44,"sm")+Jan!AE38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52">
        <v>45348</v>
      </c>
      <c r="B39" s="53"/>
      <c r="C39" s="54"/>
      <c r="D39" s="47"/>
      <c r="E39" s="55"/>
      <c r="F39" s="56"/>
      <c r="G39" s="91">
        <f t="shared" si="169"/>
        <v>0</v>
      </c>
      <c r="H39" s="55"/>
      <c r="I39" s="56"/>
      <c r="J39" s="91">
        <f t="shared" si="170"/>
        <v>0</v>
      </c>
      <c r="K39" s="91">
        <f t="shared" si="171"/>
        <v>0</v>
      </c>
      <c r="L39" s="55"/>
      <c r="M39" s="56"/>
      <c r="N39" s="91">
        <f t="shared" si="172"/>
        <v>0</v>
      </c>
      <c r="O39" s="55"/>
      <c r="P39" s="56"/>
      <c r="Q39" s="91">
        <f t="shared" si="173"/>
        <v>0</v>
      </c>
      <c r="R39" s="91">
        <f t="shared" si="174"/>
        <v>0</v>
      </c>
      <c r="S39" s="101">
        <f t="shared" si="175"/>
        <v>0</v>
      </c>
      <c r="T39" s="91" t="str">
        <f t="shared" ref="T39:T40" si="199">IF(B39="av",($E$7)*(-1),IF(B39="df",($E$7)*(-1),IF(D39="X","",IF(B39="sd",ROUND(S39-($E$7*(1-$AE$4)),10),IF(S39=0,"",ROUND(S39-$E$7,10))))))</f>
        <v/>
      </c>
      <c r="U39" s="91" t="str">
        <f t="shared" si="177"/>
        <v/>
      </c>
      <c r="V39" s="104">
        <f t="shared" si="178"/>
        <v>0</v>
      </c>
      <c r="W39" s="91" t="str">
        <f t="shared" ref="W39:W40" si="200">IF(U39=V39,U39,IF(V39&gt;0,V39,U39))</f>
        <v/>
      </c>
      <c r="X39" s="101" t="str">
        <f t="shared" ref="X39:X40" si="201">IF(D39="X",ROUND(S39-$E$7,10),"")</f>
        <v/>
      </c>
      <c r="Y39" s="91" t="str">
        <f t="shared" si="181"/>
        <v/>
      </c>
      <c r="Z39" s="104">
        <f t="shared" si="182"/>
        <v>0</v>
      </c>
      <c r="AA39" s="91" t="str">
        <f t="shared" ref="AA39:AA40" si="202">IF(Y39=Z39,Y39,IF(Z39&gt;0,Z39,Y39))</f>
        <v/>
      </c>
      <c r="AC39" s="70" t="s">
        <v>36</v>
      </c>
      <c r="AD39" s="70"/>
      <c r="AE39" s="51">
        <f>COUNTIF(B$14:B$44,"sd")+Jan!AE39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52">
        <v>45349</v>
      </c>
      <c r="B40" s="53"/>
      <c r="C40" s="54"/>
      <c r="D40" s="47"/>
      <c r="E40" s="55"/>
      <c r="F40" s="56"/>
      <c r="G40" s="91">
        <f t="shared" si="169"/>
        <v>0</v>
      </c>
      <c r="H40" s="55"/>
      <c r="I40" s="56"/>
      <c r="J40" s="91">
        <f t="shared" si="170"/>
        <v>0</v>
      </c>
      <c r="K40" s="91">
        <f t="shared" si="171"/>
        <v>0</v>
      </c>
      <c r="L40" s="55"/>
      <c r="M40" s="56"/>
      <c r="N40" s="91">
        <f t="shared" si="172"/>
        <v>0</v>
      </c>
      <c r="O40" s="55"/>
      <c r="P40" s="56"/>
      <c r="Q40" s="91">
        <f t="shared" si="173"/>
        <v>0</v>
      </c>
      <c r="R40" s="91">
        <f t="shared" si="174"/>
        <v>0</v>
      </c>
      <c r="S40" s="101">
        <f t="shared" si="175"/>
        <v>0</v>
      </c>
      <c r="T40" s="91" t="str">
        <f t="shared" si="199"/>
        <v/>
      </c>
      <c r="U40" s="91" t="str">
        <f t="shared" si="177"/>
        <v/>
      </c>
      <c r="V40" s="104">
        <f t="shared" si="178"/>
        <v>0</v>
      </c>
      <c r="W40" s="91" t="str">
        <f t="shared" si="200"/>
        <v/>
      </c>
      <c r="X40" s="101" t="str">
        <f t="shared" si="201"/>
        <v/>
      </c>
      <c r="Y40" s="91" t="str">
        <f t="shared" si="181"/>
        <v/>
      </c>
      <c r="Z40" s="104">
        <f t="shared" si="182"/>
        <v>0</v>
      </c>
      <c r="AA40" s="91" t="str">
        <f t="shared" si="202"/>
        <v/>
      </c>
      <c r="AC40" s="70" t="s">
        <v>37</v>
      </c>
      <c r="AD40" s="70"/>
      <c r="AE40" s="51">
        <f>COUNTIF(B$14:B$44,"se")+Jan!AE40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52">
        <v>45350</v>
      </c>
      <c r="B41" s="53"/>
      <c r="C41" s="54"/>
      <c r="D41" s="47"/>
      <c r="E41" s="55"/>
      <c r="F41" s="56"/>
      <c r="G41" s="91">
        <f t="shared" ref="G41:G42" si="203">IF(E41="",0,CONCATENATE(E41,":",F41))</f>
        <v>0</v>
      </c>
      <c r="H41" s="55"/>
      <c r="I41" s="56"/>
      <c r="J41" s="91">
        <f t="shared" ref="J41:J42" si="204">IF(H41="",0,CONCATENATE(H41,":",I41))</f>
        <v>0</v>
      </c>
      <c r="K41" s="91">
        <f t="shared" ref="K41:K42" si="205">J41-G41</f>
        <v>0</v>
      </c>
      <c r="L41" s="55"/>
      <c r="M41" s="56"/>
      <c r="N41" s="91">
        <f t="shared" ref="N41:N42" si="206">IF(L41="",0,CONCATENATE(L41,":",M41))</f>
        <v>0</v>
      </c>
      <c r="O41" s="55"/>
      <c r="P41" s="56"/>
      <c r="Q41" s="91">
        <f t="shared" ref="Q41:Q42" si="207">IF(O41="",0,CONCATENATE(O41,":",P41))</f>
        <v>0</v>
      </c>
      <c r="R41" s="91">
        <f t="shared" ref="R41:R42" si="208">Q41-N41</f>
        <v>0</v>
      </c>
      <c r="S41" s="101">
        <f t="shared" ref="S41:S42" si="209">K41+R41</f>
        <v>0</v>
      </c>
      <c r="T41" s="91" t="str">
        <f t="shared" ref="T41:T42" si="210">IF(B41="av",($E$7)*(-1),IF(B41="df",($E$7)*(-1),IF(D41="X","",IF(B41="sd",ROUND(S41-($E$7*(1-$AE$4)),10),IF(S41=0,"",ROUND(S41-$E$7,10))))))</f>
        <v/>
      </c>
      <c r="U41" s="91" t="str">
        <f t="shared" ref="U41:U42" si="211">IF(T41&gt;0,T41,0)</f>
        <v/>
      </c>
      <c r="V41" s="104">
        <f t="shared" ref="V41:V42" si="212">IF(T41&lt;0,T41*(-1),0)</f>
        <v>0</v>
      </c>
      <c r="W41" s="91" t="str">
        <f t="shared" ref="W41:W42" si="213">IF(U41=V41,U41,IF(V41&gt;0,V41,U41))</f>
        <v/>
      </c>
      <c r="X41" s="101" t="str">
        <f t="shared" ref="X41:X42" si="214">IF(D41="X",ROUND(S41-$E$7,10),"")</f>
        <v/>
      </c>
      <c r="Y41" s="91" t="str">
        <f t="shared" ref="Y41:Y42" si="215">IF(X41&gt;0,X41,0)</f>
        <v/>
      </c>
      <c r="Z41" s="104">
        <f t="shared" ref="Z41:Z42" si="216">IF(X41&lt;0,X41*(-1),0)</f>
        <v>0</v>
      </c>
      <c r="AA41" s="91" t="str">
        <f t="shared" ref="AA41:AA42" si="217">IF(Y41=Z41,Y41,IF(Z41&gt;0,Z41,Y41))</f>
        <v/>
      </c>
      <c r="AC41" s="70" t="s">
        <v>38</v>
      </c>
      <c r="AD41" s="70"/>
      <c r="AE41" s="51">
        <f>COUNTIF(B$14:B$44,"df")+Jan!AE41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13" customFormat="1" ht="14.25" customHeight="1" x14ac:dyDescent="0.5">
      <c r="A42" s="52">
        <v>45351</v>
      </c>
      <c r="B42" s="53"/>
      <c r="C42" s="54"/>
      <c r="D42" s="47"/>
      <c r="E42" s="55"/>
      <c r="F42" s="56"/>
      <c r="G42" s="91">
        <f t="shared" si="203"/>
        <v>0</v>
      </c>
      <c r="H42" s="55"/>
      <c r="I42" s="56"/>
      <c r="J42" s="91">
        <f t="shared" si="204"/>
        <v>0</v>
      </c>
      <c r="K42" s="91">
        <f t="shared" si="205"/>
        <v>0</v>
      </c>
      <c r="L42" s="55"/>
      <c r="M42" s="56"/>
      <c r="N42" s="91">
        <f t="shared" si="206"/>
        <v>0</v>
      </c>
      <c r="O42" s="55"/>
      <c r="P42" s="56"/>
      <c r="Q42" s="91">
        <f t="shared" si="207"/>
        <v>0</v>
      </c>
      <c r="R42" s="91">
        <f t="shared" si="208"/>
        <v>0</v>
      </c>
      <c r="S42" s="101">
        <f t="shared" si="209"/>
        <v>0</v>
      </c>
      <c r="T42" s="91" t="str">
        <f t="shared" si="210"/>
        <v/>
      </c>
      <c r="U42" s="91" t="str">
        <f t="shared" si="211"/>
        <v/>
      </c>
      <c r="V42" s="104">
        <f t="shared" si="212"/>
        <v>0</v>
      </c>
      <c r="W42" s="91" t="str">
        <f t="shared" si="213"/>
        <v/>
      </c>
      <c r="X42" s="101" t="str">
        <f t="shared" si="214"/>
        <v/>
      </c>
      <c r="Y42" s="91" t="str">
        <f t="shared" si="215"/>
        <v/>
      </c>
      <c r="Z42" s="104">
        <f t="shared" si="216"/>
        <v>0</v>
      </c>
      <c r="AA42" s="91" t="str">
        <f t="shared" si="217"/>
        <v/>
      </c>
      <c r="AC42" s="71" t="s">
        <v>14</v>
      </c>
      <c r="AD42" s="105"/>
      <c r="AE42" s="7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s="13" customFormat="1" ht="14.25" customHeight="1" x14ac:dyDescent="0.5">
      <c r="A43" s="52"/>
      <c r="B43" s="53"/>
      <c r="C43" s="54"/>
      <c r="D43" s="47"/>
      <c r="E43" s="55"/>
      <c r="F43" s="56"/>
      <c r="G43" s="91">
        <f t="shared" ref="G43:G44" si="218">IF(E43="",0,CONCATENATE(E43,":",F43))</f>
        <v>0</v>
      </c>
      <c r="H43" s="55"/>
      <c r="I43" s="56"/>
      <c r="J43" s="91">
        <f t="shared" ref="J43:J44" si="219">IF(H43="",0,CONCATENATE(H43,":",I43))</f>
        <v>0</v>
      </c>
      <c r="K43" s="91">
        <f t="shared" ref="K43:K44" si="220">J43-G43</f>
        <v>0</v>
      </c>
      <c r="L43" s="55"/>
      <c r="M43" s="56"/>
      <c r="N43" s="91">
        <f t="shared" ref="N43:N44" si="221">IF(L43="",0,CONCATENATE(L43,":",M43))</f>
        <v>0</v>
      </c>
      <c r="O43" s="55"/>
      <c r="P43" s="56"/>
      <c r="Q43" s="91">
        <f t="shared" ref="Q43:Q44" si="222">IF(O43="",0,CONCATENATE(O43,":",P43))</f>
        <v>0</v>
      </c>
      <c r="R43" s="91">
        <f t="shared" ref="R43:R44" si="223">Q43-N43</f>
        <v>0</v>
      </c>
      <c r="S43" s="91">
        <f t="shared" ref="S43:S44" si="224">K43+R43</f>
        <v>0</v>
      </c>
      <c r="T43" s="91" t="str">
        <f t="shared" ref="T43:T44" si="225">IF(B43="av",($E$8)*(-1),IF(B43="df",($E$8)*(-1),IF(D43="X","",IF(B43="sd",ROUND(S43-($E$8*(1-$AE$4)),10),IF(S43=0,"",ROUND(S43-$E$8,10))))))</f>
        <v/>
      </c>
      <c r="U43" s="91" t="str">
        <f t="shared" ref="U43:U44" si="226">IF(T43&gt;0,T43,0)</f>
        <v/>
      </c>
      <c r="V43" s="104">
        <f t="shared" ref="V43:V44" si="227">IF(T43&lt;0,T43*(-1),0)</f>
        <v>0</v>
      </c>
      <c r="W43" s="91" t="str">
        <f t="shared" ref="W43:W44" si="228">IF(U43=V43,U43,IF(V43&gt;0,V43,U43))</f>
        <v/>
      </c>
      <c r="X43" s="101" t="str">
        <f t="shared" ref="X43:X44" si="229">IF(D43="X",ROUND(S43-$E$8,10),"")</f>
        <v/>
      </c>
      <c r="Y43" s="91" t="str">
        <f t="shared" ref="Y43:Y44" si="230">IF(X43&gt;0,X43,0)</f>
        <v/>
      </c>
      <c r="Z43" s="104">
        <f t="shared" ref="Z43:Z44" si="231">IF(X43&lt;0,X43*(-1),0)</f>
        <v>0</v>
      </c>
      <c r="AA43" s="91" t="str">
        <f t="shared" ref="AA43:AA44" si="232">IF(Y43=Z43,Y43,IF(Z43&gt;0,Z43,Y43))</f>
        <v/>
      </c>
      <c r="AC43" s="73" t="s">
        <v>24</v>
      </c>
      <c r="AD43" s="106"/>
      <c r="AE43" s="74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52"/>
      <c r="B44" s="53"/>
      <c r="C44" s="54"/>
      <c r="D44" s="47"/>
      <c r="E44" s="55"/>
      <c r="F44" s="56"/>
      <c r="G44" s="91">
        <f t="shared" si="218"/>
        <v>0</v>
      </c>
      <c r="H44" s="55"/>
      <c r="I44" s="56"/>
      <c r="J44" s="91">
        <f t="shared" si="219"/>
        <v>0</v>
      </c>
      <c r="K44" s="91">
        <f t="shared" si="220"/>
        <v>0</v>
      </c>
      <c r="L44" s="55"/>
      <c r="M44" s="56"/>
      <c r="N44" s="91">
        <f t="shared" si="221"/>
        <v>0</v>
      </c>
      <c r="O44" s="55"/>
      <c r="P44" s="56"/>
      <c r="Q44" s="91">
        <f t="shared" si="222"/>
        <v>0</v>
      </c>
      <c r="R44" s="91">
        <f t="shared" si="223"/>
        <v>0</v>
      </c>
      <c r="S44" s="91">
        <f t="shared" si="224"/>
        <v>0</v>
      </c>
      <c r="T44" s="91" t="str">
        <f t="shared" si="225"/>
        <v/>
      </c>
      <c r="U44" s="91" t="str">
        <f t="shared" si="226"/>
        <v/>
      </c>
      <c r="V44" s="104">
        <f t="shared" si="227"/>
        <v>0</v>
      </c>
      <c r="W44" s="91" t="str">
        <f t="shared" si="228"/>
        <v/>
      </c>
      <c r="X44" s="101" t="str">
        <f t="shared" si="229"/>
        <v/>
      </c>
      <c r="Y44" s="91" t="str">
        <f t="shared" si="230"/>
        <v/>
      </c>
      <c r="Z44" s="104">
        <f t="shared" si="231"/>
        <v>0</v>
      </c>
      <c r="AA44" s="91" t="str">
        <f t="shared" si="232"/>
        <v/>
      </c>
      <c r="AC44" s="73" t="s">
        <v>25</v>
      </c>
      <c r="AD44" s="106"/>
      <c r="AE44" s="74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8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W43:W44">
    <cfRule type="cellIs" dxfId="177" priority="37" stopIfTrue="1" operator="equal">
      <formula>$U43</formula>
    </cfRule>
    <cfRule type="cellIs" dxfId="176" priority="38" stopIfTrue="1" operator="equal">
      <formula>$V43</formula>
    </cfRule>
  </conditionalFormatting>
  <conditionalFormatting sqref="AE15:AE17 AE28:AE29">
    <cfRule type="expression" dxfId="175" priority="39" stopIfTrue="1">
      <formula>$AD15&lt;0</formula>
    </cfRule>
  </conditionalFormatting>
  <conditionalFormatting sqref="W45 AA45">
    <cfRule type="expression" dxfId="174" priority="40" stopIfTrue="1">
      <formula>V$45&gt;U$45</formula>
    </cfRule>
  </conditionalFormatting>
  <conditionalFormatting sqref="AA43:AA44">
    <cfRule type="cellIs" dxfId="173" priority="41" stopIfTrue="1" operator="equal">
      <formula>$Y43</formula>
    </cfRule>
    <cfRule type="cellIs" dxfId="172" priority="42" stopIfTrue="1" operator="equal">
      <formula>$Z43</formula>
    </cfRule>
  </conditionalFormatting>
  <conditionalFormatting sqref="T45">
    <cfRule type="expression" dxfId="171" priority="43" stopIfTrue="1">
      <formula>$U$45-$V$45&lt;0</formula>
    </cfRule>
  </conditionalFormatting>
  <conditionalFormatting sqref="W14:W15">
    <cfRule type="cellIs" dxfId="170" priority="27" stopIfTrue="1" operator="equal">
      <formula>$U14</formula>
    </cfRule>
    <cfRule type="cellIs" dxfId="169" priority="28" stopIfTrue="1" operator="equal">
      <formula>$V14</formula>
    </cfRule>
  </conditionalFormatting>
  <conditionalFormatting sqref="AA14:AA15">
    <cfRule type="cellIs" dxfId="168" priority="25" stopIfTrue="1" operator="equal">
      <formula>$Y14</formula>
    </cfRule>
    <cfRule type="cellIs" dxfId="167" priority="26" stopIfTrue="1" operator="equal">
      <formula>$Z14</formula>
    </cfRule>
  </conditionalFormatting>
  <conditionalFormatting sqref="W18:W22">
    <cfRule type="cellIs" dxfId="166" priority="19" stopIfTrue="1" operator="equal">
      <formula>$U18</formula>
    </cfRule>
    <cfRule type="cellIs" dxfId="165" priority="20" stopIfTrue="1" operator="equal">
      <formula>$V18</formula>
    </cfRule>
  </conditionalFormatting>
  <conditionalFormatting sqref="AA18:AA22">
    <cfRule type="cellIs" dxfId="164" priority="17" stopIfTrue="1" operator="equal">
      <formula>$Y18</formula>
    </cfRule>
    <cfRule type="cellIs" dxfId="163" priority="18" stopIfTrue="1" operator="equal">
      <formula>$Z18</formula>
    </cfRule>
  </conditionalFormatting>
  <conditionalFormatting sqref="W25:W29">
    <cfRule type="cellIs" dxfId="162" priority="15" stopIfTrue="1" operator="equal">
      <formula>$U25</formula>
    </cfRule>
    <cfRule type="cellIs" dxfId="161" priority="16" stopIfTrue="1" operator="equal">
      <formula>$V25</formula>
    </cfRule>
  </conditionalFormatting>
  <conditionalFormatting sqref="AA25:AA29">
    <cfRule type="cellIs" dxfId="160" priority="13" stopIfTrue="1" operator="equal">
      <formula>$Y25</formula>
    </cfRule>
    <cfRule type="cellIs" dxfId="159" priority="14" stopIfTrue="1" operator="equal">
      <formula>$Z25</formula>
    </cfRule>
  </conditionalFormatting>
  <conditionalFormatting sqref="W32:W36">
    <cfRule type="cellIs" dxfId="158" priority="7" stopIfTrue="1" operator="equal">
      <formula>$U32</formula>
    </cfRule>
    <cfRule type="cellIs" dxfId="157" priority="8" stopIfTrue="1" operator="equal">
      <formula>$V32</formula>
    </cfRule>
  </conditionalFormatting>
  <conditionalFormatting sqref="AA32:AA36">
    <cfRule type="cellIs" dxfId="156" priority="5" stopIfTrue="1" operator="equal">
      <formula>$Y32</formula>
    </cfRule>
    <cfRule type="cellIs" dxfId="155" priority="6" stopIfTrue="1" operator="equal">
      <formula>$Z32</formula>
    </cfRule>
  </conditionalFormatting>
  <conditionalFormatting sqref="W39:W42">
    <cfRule type="cellIs" dxfId="154" priority="3" stopIfTrue="1" operator="equal">
      <formula>$U39</formula>
    </cfRule>
    <cfRule type="cellIs" dxfId="153" priority="4" stopIfTrue="1" operator="equal">
      <formula>$V39</formula>
    </cfRule>
  </conditionalFormatting>
  <conditionalFormatting sqref="AA39:AA42">
    <cfRule type="cellIs" dxfId="152" priority="1" stopIfTrue="1" operator="equal">
      <formula>$Y39</formula>
    </cfRule>
    <cfRule type="cellIs" dxfId="151" priority="2" stopIfTrue="1" operator="equal">
      <formula>$Z39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176"/>
  <sheetViews>
    <sheetView topLeftCell="A12" workbookViewId="0">
      <selection activeCell="C33" sqref="C33"/>
    </sheetView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8.7265625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20.54296875" style="3" hidden="1" customWidth="1"/>
    <col min="31" max="31" width="8.81640625" style="83" bestFit="1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1" s="3"/>
      <c r="AC1" s="8"/>
      <c r="AD1" s="8"/>
      <c r="AE1" s="1" t="s">
        <v>78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2" s="10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1">
      <c r="A3" s="10"/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5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"/>
      <c r="C5" s="128"/>
      <c r="D5" s="128"/>
      <c r="E5" s="129"/>
      <c r="F5" s="138" t="str">
        <f>IF(Aug!F5="","",Aug!F5)</f>
        <v/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C5" s="131" t="s">
        <v>73</v>
      </c>
      <c r="AD5" s="19"/>
      <c r="AE5" s="120">
        <f>IF(Feb!AE5="","",Feb!AE5)</f>
        <v>25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8"/>
      <c r="C6" s="128"/>
      <c r="D6" s="130" t="s">
        <v>0</v>
      </c>
      <c r="E6" s="129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C6" s="131" t="s">
        <v>74</v>
      </c>
      <c r="AE6" s="121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12"/>
      <c r="G7" s="94">
        <v>0.3125</v>
      </c>
      <c r="H7" s="12"/>
      <c r="I7" s="12"/>
      <c r="J7" s="12"/>
      <c r="K7" s="12"/>
      <c r="L7" s="17"/>
      <c r="M7" s="12"/>
      <c r="N7" s="12"/>
      <c r="O7" s="12"/>
      <c r="P7" s="28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12"/>
      <c r="G8" s="94">
        <v>0.3125</v>
      </c>
      <c r="H8" s="12"/>
      <c r="I8" s="12"/>
      <c r="J8" s="12"/>
      <c r="K8" s="12"/>
      <c r="L8" s="17"/>
      <c r="M8" s="12"/>
      <c r="N8" s="12"/>
      <c r="O8" s="12"/>
      <c r="P8" s="28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30"/>
      <c r="G9" s="96">
        <v>0.22916666666666666</v>
      </c>
      <c r="H9" s="30"/>
      <c r="I9" s="30"/>
      <c r="J9" s="15"/>
      <c r="K9" s="31"/>
      <c r="L9" s="32"/>
      <c r="M9" s="15"/>
      <c r="N9" s="15"/>
      <c r="O9" s="15"/>
      <c r="P9" s="16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8"/>
      <c r="G10" s="100">
        <v>0.16666666666666666</v>
      </c>
      <c r="H10" s="98"/>
      <c r="I10" s="98"/>
      <c r="J10" s="12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8"/>
      <c r="G11" s="100">
        <v>8.3333333333333329E-2</v>
      </c>
      <c r="H11" s="98"/>
      <c r="I11" s="98"/>
      <c r="J11" s="12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4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52">
        <v>45352</v>
      </c>
      <c r="B14" s="53"/>
      <c r="C14" s="54"/>
      <c r="D14" s="47"/>
      <c r="E14" s="55"/>
      <c r="F14" s="56"/>
      <c r="G14" s="91">
        <f t="shared" ref="G14:G15" si="0">IF(E14="",0,CONCATENATE(E14,":",F14))</f>
        <v>0</v>
      </c>
      <c r="H14" s="55"/>
      <c r="I14" s="56"/>
      <c r="J14" s="91">
        <f t="shared" ref="J14:J15" si="1">IF(H14="",0,CONCATENATE(H14,":",I14))</f>
        <v>0</v>
      </c>
      <c r="K14" s="91">
        <f t="shared" ref="K14:K15" si="2">J14-G14</f>
        <v>0</v>
      </c>
      <c r="L14" s="55"/>
      <c r="M14" s="56"/>
      <c r="N14" s="91">
        <f t="shared" ref="N14:N15" si="3">IF(L14="",0,CONCATENATE(L14,":",M14))</f>
        <v>0</v>
      </c>
      <c r="O14" s="55"/>
      <c r="P14" s="56"/>
      <c r="Q14" s="91">
        <f t="shared" ref="Q14:Q15" si="4">IF(O14="",0,CONCATENATE(O14,":",P14))</f>
        <v>0</v>
      </c>
      <c r="R14" s="91">
        <f t="shared" ref="R14:R21" si="5">Q14-N14</f>
        <v>0</v>
      </c>
      <c r="S14" s="101">
        <f t="shared" ref="S14:S21" si="6">K14+R14</f>
        <v>0</v>
      </c>
      <c r="T14" s="91" t="str">
        <f>IF(B14="av",($E$7)*(-1),IF(B14="df",($E$7)*(-1),IF(D14="X","",IF(B14="sd",ROUND(S14-($E$7*(1-$AE$4)),10),IF(S14=0,"",ROUND(S14-$E$7,10))))))</f>
        <v/>
      </c>
      <c r="U14" s="91" t="str">
        <f t="shared" ref="U14" si="7">IF(T14&gt;0,T14,0)</f>
        <v/>
      </c>
      <c r="V14" s="104">
        <f t="shared" ref="V14:V15" si="8">IF(T14&lt;0,T14*(-1),0)</f>
        <v>0</v>
      </c>
      <c r="W14" s="91" t="str">
        <f>IF(U14=V14,U14,IF(V14&gt;0,V14,U14))</f>
        <v/>
      </c>
      <c r="X14" s="101" t="str">
        <f>IF(D14="X",ROUND(S14-$E$7,10),"")</f>
        <v/>
      </c>
      <c r="Y14" s="91" t="str">
        <f t="shared" ref="Y14" si="9">IF(X14&gt;0,X14,0)</f>
        <v/>
      </c>
      <c r="Z14" s="104">
        <f t="shared" ref="Z14:Z15" si="10">IF(X14&lt;0,X14*(-1),0)</f>
        <v>0</v>
      </c>
      <c r="AA14" s="91" t="str">
        <f>IF(Y14=Z14,Y14,IF(Z14&gt;0,Z14,Y14))</f>
        <v/>
      </c>
      <c r="AC14" s="50"/>
      <c r="AD14" s="50"/>
      <c r="AE14" s="51"/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45">
        <v>45353</v>
      </c>
      <c r="B15" s="46"/>
      <c r="C15" s="47"/>
      <c r="D15" s="47"/>
      <c r="E15" s="48"/>
      <c r="F15" s="49"/>
      <c r="G15" s="91">
        <f t="shared" si="0"/>
        <v>0</v>
      </c>
      <c r="H15" s="48"/>
      <c r="I15" s="49"/>
      <c r="J15" s="91">
        <f t="shared" si="1"/>
        <v>0</v>
      </c>
      <c r="K15" s="95">
        <f t="shared" si="2"/>
        <v>0</v>
      </c>
      <c r="L15" s="48"/>
      <c r="M15" s="49"/>
      <c r="N15" s="91">
        <f t="shared" si="3"/>
        <v>0</v>
      </c>
      <c r="O15" s="48"/>
      <c r="P15" s="49"/>
      <c r="Q15" s="91">
        <f t="shared" si="4"/>
        <v>0</v>
      </c>
      <c r="R15" s="95">
        <f t="shared" si="5"/>
        <v>0</v>
      </c>
      <c r="S15" s="95">
        <f t="shared" si="6"/>
        <v>0</v>
      </c>
      <c r="T15" s="95" t="str">
        <f t="shared" ref="T15:T16" si="11">IF($D15="X","",IF($S15=0,"",ROUND($S15,10)))</f>
        <v/>
      </c>
      <c r="U15" s="95" t="str">
        <f t="shared" ref="U15" si="12">IF(T15&gt;0,T15,0)</f>
        <v/>
      </c>
      <c r="V15" s="103">
        <f t="shared" si="8"/>
        <v>0</v>
      </c>
      <c r="W15" s="95" t="str">
        <f t="shared" ref="W15:W16" si="13">IF($D15="X","",IF($S15=0,"",ROUND($S15,10)))</f>
        <v/>
      </c>
      <c r="X15" s="95" t="str">
        <f t="shared" ref="X15:X16" si="14">IF($D15="X",ROUND($S15,10),"")</f>
        <v/>
      </c>
      <c r="Y15" s="95" t="str">
        <f t="shared" ref="Y15" si="15">IF(X15&gt;0,X15,0)</f>
        <v/>
      </c>
      <c r="Z15" s="95">
        <f t="shared" si="10"/>
        <v>0</v>
      </c>
      <c r="AA15" s="95" t="str">
        <f t="shared" ref="AA15:AA16" si="16">IF($D15="X",ROUND($S15,10),"")</f>
        <v/>
      </c>
      <c r="AC15" s="50" t="s">
        <v>10</v>
      </c>
      <c r="AD15" s="108">
        <f>Feb!AD17</f>
        <v>0</v>
      </c>
      <c r="AE15" s="104">
        <f>IF(AD15=0,0,IF(AD15&lt;0,AD15*(-1),AD15))</f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45">
        <v>45354</v>
      </c>
      <c r="B16" s="46"/>
      <c r="C16" s="47"/>
      <c r="D16" s="47"/>
      <c r="E16" s="48"/>
      <c r="F16" s="49"/>
      <c r="G16" s="91">
        <f t="shared" ref="G16:G19" si="17">IF(E16="",0,CONCATENATE(E16,":",F16))</f>
        <v>0</v>
      </c>
      <c r="H16" s="48"/>
      <c r="I16" s="49"/>
      <c r="J16" s="91">
        <f t="shared" ref="J16:J19" si="18">IF(H16="",0,CONCATENATE(H16,":",I16))</f>
        <v>0</v>
      </c>
      <c r="K16" s="95">
        <f t="shared" ref="K16:K19" si="19">J16-G16</f>
        <v>0</v>
      </c>
      <c r="L16" s="48"/>
      <c r="M16" s="49"/>
      <c r="N16" s="91">
        <f t="shared" ref="N16:N19" si="20">IF(L16="",0,CONCATENATE(L16,":",M16))</f>
        <v>0</v>
      </c>
      <c r="O16" s="48"/>
      <c r="P16" s="49"/>
      <c r="Q16" s="91">
        <f t="shared" ref="Q16:Q19" si="21">IF(O16="",0,CONCATENATE(O16,":",P16))</f>
        <v>0</v>
      </c>
      <c r="R16" s="95">
        <f t="shared" ref="R16:R19" si="22">Q16-N16</f>
        <v>0</v>
      </c>
      <c r="S16" s="95">
        <f t="shared" ref="S16:S19" si="23">K16+R16</f>
        <v>0</v>
      </c>
      <c r="T16" s="95" t="str">
        <f t="shared" si="11"/>
        <v/>
      </c>
      <c r="U16" s="95" t="str">
        <f t="shared" ref="U16:U19" si="24">IF(T16&gt;0,T16,0)</f>
        <v/>
      </c>
      <c r="V16" s="103">
        <f t="shared" ref="V16:V19" si="25">IF(T16&lt;0,T16*(-1),0)</f>
        <v>0</v>
      </c>
      <c r="W16" s="95" t="str">
        <f t="shared" si="13"/>
        <v/>
      </c>
      <c r="X16" s="95" t="str">
        <f t="shared" si="14"/>
        <v/>
      </c>
      <c r="Y16" s="95" t="str">
        <f t="shared" ref="Y16:Y19" si="26">IF(X16&gt;0,X16,0)</f>
        <v/>
      </c>
      <c r="Z16" s="95">
        <f t="shared" ref="Z16:Z19" si="27">IF(X16&lt;0,X16*(-1),0)</f>
        <v>0</v>
      </c>
      <c r="AA16" s="95" t="str">
        <f t="shared" si="16"/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52">
        <v>45355</v>
      </c>
      <c r="B17" s="53"/>
      <c r="C17" s="54"/>
      <c r="D17" s="47"/>
      <c r="E17" s="55"/>
      <c r="F17" s="56"/>
      <c r="G17" s="91">
        <f t="shared" si="17"/>
        <v>0</v>
      </c>
      <c r="H17" s="55"/>
      <c r="I17" s="56"/>
      <c r="J17" s="91">
        <f t="shared" si="18"/>
        <v>0</v>
      </c>
      <c r="K17" s="91">
        <f t="shared" si="19"/>
        <v>0</v>
      </c>
      <c r="L17" s="55"/>
      <c r="M17" s="56"/>
      <c r="N17" s="91">
        <f t="shared" si="20"/>
        <v>0</v>
      </c>
      <c r="O17" s="55"/>
      <c r="P17" s="56"/>
      <c r="Q17" s="91">
        <f t="shared" si="21"/>
        <v>0</v>
      </c>
      <c r="R17" s="91">
        <f t="shared" si="22"/>
        <v>0</v>
      </c>
      <c r="S17" s="101">
        <f t="shared" si="23"/>
        <v>0</v>
      </c>
      <c r="T17" s="91" t="str">
        <f t="shared" ref="T17:T19" si="28">IF(B17="av",($E$7)*(-1),IF(B17="df",($E$7)*(-1),IF(D17="X","",IF(B17="sd",ROUND(S17-($E$7*(1-$AE$4)),10),IF(S17=0,"",ROUND(S17-$E$7,10))))))</f>
        <v/>
      </c>
      <c r="U17" s="91" t="str">
        <f t="shared" si="24"/>
        <v/>
      </c>
      <c r="V17" s="104">
        <f t="shared" si="25"/>
        <v>0</v>
      </c>
      <c r="W17" s="91" t="str">
        <f t="shared" ref="W17:W19" si="29">IF(U17=V17,U17,IF(V17&gt;0,V17,U17))</f>
        <v/>
      </c>
      <c r="X17" s="101" t="str">
        <f t="shared" ref="X17:X19" si="30">IF(D17="X",ROUND(S17-$E$7,10),"")</f>
        <v/>
      </c>
      <c r="Y17" s="91" t="str">
        <f t="shared" si="26"/>
        <v/>
      </c>
      <c r="Z17" s="104">
        <f t="shared" si="27"/>
        <v>0</v>
      </c>
      <c r="AA17" s="91" t="str">
        <f t="shared" ref="AA17:AA19" si="31">IF(Y17=Z17,Y17,IF(Z17&gt;0,Z17,Y17))</f>
        <v/>
      </c>
      <c r="AC17" s="50" t="s">
        <v>11</v>
      </c>
      <c r="AD17" s="108">
        <f>AD15+AD16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52">
        <v>45356</v>
      </c>
      <c r="B18" s="53"/>
      <c r="C18" s="54"/>
      <c r="D18" s="47"/>
      <c r="E18" s="55"/>
      <c r="F18" s="56"/>
      <c r="G18" s="91">
        <f t="shared" si="17"/>
        <v>0</v>
      </c>
      <c r="H18" s="55"/>
      <c r="I18" s="56"/>
      <c r="J18" s="91">
        <f t="shared" si="18"/>
        <v>0</v>
      </c>
      <c r="K18" s="91">
        <f t="shared" si="19"/>
        <v>0</v>
      </c>
      <c r="L18" s="55"/>
      <c r="M18" s="56"/>
      <c r="N18" s="91">
        <f t="shared" si="20"/>
        <v>0</v>
      </c>
      <c r="O18" s="55"/>
      <c r="P18" s="56"/>
      <c r="Q18" s="91">
        <f t="shared" si="21"/>
        <v>0</v>
      </c>
      <c r="R18" s="91">
        <f t="shared" si="22"/>
        <v>0</v>
      </c>
      <c r="S18" s="101">
        <f t="shared" si="23"/>
        <v>0</v>
      </c>
      <c r="T18" s="91" t="str">
        <f t="shared" si="28"/>
        <v/>
      </c>
      <c r="U18" s="91" t="str">
        <f t="shared" si="24"/>
        <v/>
      </c>
      <c r="V18" s="104">
        <f t="shared" si="25"/>
        <v>0</v>
      </c>
      <c r="W18" s="91" t="str">
        <f t="shared" si="29"/>
        <v/>
      </c>
      <c r="X18" s="101" t="str">
        <f t="shared" si="30"/>
        <v/>
      </c>
      <c r="Y18" s="91" t="str">
        <f t="shared" si="26"/>
        <v/>
      </c>
      <c r="Z18" s="104">
        <f t="shared" si="27"/>
        <v>0</v>
      </c>
      <c r="AA18" s="91" t="str">
        <f t="shared" si="31"/>
        <v/>
      </c>
      <c r="AC18" s="60"/>
      <c r="AD18" s="60"/>
      <c r="AE18" s="20"/>
      <c r="AF18" s="12"/>
      <c r="AG18" s="12"/>
      <c r="AH18" s="12"/>
      <c r="AI18" s="12"/>
      <c r="AJ18" s="12"/>
      <c r="AK18" s="58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</row>
    <row r="19" spans="1:64" s="13" customFormat="1" ht="14.25" customHeight="1" x14ac:dyDescent="0.5">
      <c r="A19" s="52">
        <v>45357</v>
      </c>
      <c r="B19" s="53"/>
      <c r="C19" s="54"/>
      <c r="D19" s="47"/>
      <c r="E19" s="55"/>
      <c r="F19" s="56"/>
      <c r="G19" s="91">
        <f t="shared" si="17"/>
        <v>0</v>
      </c>
      <c r="H19" s="55"/>
      <c r="I19" s="56"/>
      <c r="J19" s="91">
        <f t="shared" si="18"/>
        <v>0</v>
      </c>
      <c r="K19" s="91">
        <f t="shared" si="19"/>
        <v>0</v>
      </c>
      <c r="L19" s="55"/>
      <c r="M19" s="56"/>
      <c r="N19" s="91">
        <f t="shared" si="20"/>
        <v>0</v>
      </c>
      <c r="O19" s="55"/>
      <c r="P19" s="56"/>
      <c r="Q19" s="91">
        <f t="shared" si="21"/>
        <v>0</v>
      </c>
      <c r="R19" s="91">
        <f t="shared" si="22"/>
        <v>0</v>
      </c>
      <c r="S19" s="101">
        <f t="shared" si="23"/>
        <v>0</v>
      </c>
      <c r="T19" s="91" t="str">
        <f t="shared" si="28"/>
        <v/>
      </c>
      <c r="U19" s="91" t="str">
        <f t="shared" si="24"/>
        <v/>
      </c>
      <c r="V19" s="104">
        <f t="shared" si="25"/>
        <v>0</v>
      </c>
      <c r="W19" s="91" t="str">
        <f t="shared" si="29"/>
        <v/>
      </c>
      <c r="X19" s="101" t="str">
        <f t="shared" si="30"/>
        <v/>
      </c>
      <c r="Y19" s="91" t="str">
        <f t="shared" si="26"/>
        <v/>
      </c>
      <c r="Z19" s="104">
        <f t="shared" si="27"/>
        <v>0</v>
      </c>
      <c r="AA19" s="91" t="str">
        <f t="shared" si="31"/>
        <v/>
      </c>
      <c r="AC19" s="117" t="s">
        <v>50</v>
      </c>
      <c r="AD19" s="110"/>
      <c r="AE19" s="111"/>
      <c r="AF19" s="12"/>
      <c r="AG19" s="12"/>
      <c r="AH19" s="12"/>
      <c r="AI19" s="12"/>
      <c r="AJ19" s="12"/>
      <c r="AK19" s="58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</row>
    <row r="20" spans="1:64" s="13" customFormat="1" ht="14.25" customHeight="1" x14ac:dyDescent="0.5">
      <c r="A20" s="52">
        <v>45358</v>
      </c>
      <c r="B20" s="53"/>
      <c r="C20" s="54"/>
      <c r="D20" s="47"/>
      <c r="E20" s="55"/>
      <c r="F20" s="56"/>
      <c r="G20" s="91">
        <f t="shared" ref="G20" si="32">IF(E20="",0,CONCATENATE(E20,":",F20))</f>
        <v>0</v>
      </c>
      <c r="H20" s="55"/>
      <c r="I20" s="56"/>
      <c r="J20" s="91">
        <f t="shared" ref="J20" si="33">IF(H20="",0,CONCATENATE(H20,":",I20))</f>
        <v>0</v>
      </c>
      <c r="K20" s="91">
        <f t="shared" ref="K20:K44" si="34">J20-G20</f>
        <v>0</v>
      </c>
      <c r="L20" s="55"/>
      <c r="M20" s="56"/>
      <c r="N20" s="91">
        <f t="shared" ref="N20" si="35">IF(L20="",0,CONCATENATE(L20,":",M20))</f>
        <v>0</v>
      </c>
      <c r="O20" s="55"/>
      <c r="P20" s="56"/>
      <c r="Q20" s="91">
        <f t="shared" ref="Q20" si="36">IF(O20="",0,CONCATENATE(O20,":",P20))</f>
        <v>0</v>
      </c>
      <c r="R20" s="91">
        <f t="shared" ref="R20" si="37">Q20-N20</f>
        <v>0</v>
      </c>
      <c r="S20" s="101">
        <f t="shared" ref="S20" si="38">K20+R20</f>
        <v>0</v>
      </c>
      <c r="T20" s="91" t="str">
        <f t="shared" ref="T20" si="39">IF(B20="av",($E$7)*(-1),IF(B20="df",($E$7)*(-1),IF(D20="X","",IF(B20="sd",ROUND(S20-($E$7*(1-$AE$4)),10),IF(S20=0,"",ROUND(S20-$E$7,10))))))</f>
        <v/>
      </c>
      <c r="U20" s="91" t="str">
        <f t="shared" ref="U20" si="40">IF(T20&gt;0,T20,0)</f>
        <v/>
      </c>
      <c r="V20" s="104">
        <f t="shared" ref="V20" si="41">IF(T20&lt;0,T20*(-1),0)</f>
        <v>0</v>
      </c>
      <c r="W20" s="91" t="str">
        <f t="shared" ref="W20" si="42">IF(U20=V20,U20,IF(V20&gt;0,V20,U20))</f>
        <v/>
      </c>
      <c r="X20" s="101" t="str">
        <f t="shared" ref="X20" si="43">IF(D20="X",ROUND(S20-$E$7,10),"")</f>
        <v/>
      </c>
      <c r="Y20" s="91" t="str">
        <f t="shared" ref="Y20" si="44">IF(X20&gt;0,X20,0)</f>
        <v/>
      </c>
      <c r="Z20" s="104">
        <f t="shared" ref="Z20" si="45">IF(X20&lt;0,X20*(-1),0)</f>
        <v>0</v>
      </c>
      <c r="AA20" s="91" t="str">
        <f t="shared" ref="AA20" si="46">IF(Y20=Z20,Y20,IF(Z20&gt;0,Z20,Y20))</f>
        <v/>
      </c>
      <c r="AC20" s="117" t="s">
        <v>49</v>
      </c>
      <c r="AD20" s="110"/>
      <c r="AE20" s="111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52">
        <v>45359</v>
      </c>
      <c r="B21" s="53"/>
      <c r="C21" s="54"/>
      <c r="D21" s="47"/>
      <c r="E21" s="55"/>
      <c r="F21" s="56"/>
      <c r="G21" s="91">
        <f t="shared" ref="G21" si="47">IF(E21="",0,CONCATENATE(E21,":",F21))</f>
        <v>0</v>
      </c>
      <c r="H21" s="55"/>
      <c r="I21" s="56"/>
      <c r="J21" s="91">
        <f t="shared" ref="J21" si="48">IF(H21="",0,CONCATENATE(H21,":",I21))</f>
        <v>0</v>
      </c>
      <c r="K21" s="91">
        <f t="shared" ref="K21" si="49">J21-G21</f>
        <v>0</v>
      </c>
      <c r="L21" s="55"/>
      <c r="M21" s="56"/>
      <c r="N21" s="91">
        <f t="shared" ref="N21" si="50">IF(L21="",0,CONCATENATE(L21,":",M21))</f>
        <v>0</v>
      </c>
      <c r="O21" s="55"/>
      <c r="P21" s="56"/>
      <c r="Q21" s="91">
        <f t="shared" ref="Q21" si="51">IF(O21="",0,CONCATENATE(O21,":",P21))</f>
        <v>0</v>
      </c>
      <c r="R21" s="91">
        <f t="shared" si="5"/>
        <v>0</v>
      </c>
      <c r="S21" s="101">
        <f t="shared" si="6"/>
        <v>0</v>
      </c>
      <c r="T21" s="91" t="str">
        <f t="shared" ref="T21" si="52">IF(B21="av",($E$7)*(-1),IF(B21="df",($E$7)*(-1),IF(D21="X","",IF(B21="sd",ROUND(S21-($E$7*(1-$AE$4)),10),IF(S21=0,"",ROUND(S21-$E$7,10))))))</f>
        <v/>
      </c>
      <c r="U21" s="91" t="str">
        <f t="shared" ref="U21" si="53">IF(T21&gt;0,T21,0)</f>
        <v/>
      </c>
      <c r="V21" s="104">
        <f t="shared" ref="V21" si="54">IF(T21&lt;0,T21*(-1),0)</f>
        <v>0</v>
      </c>
      <c r="W21" s="91" t="str">
        <f t="shared" ref="W21" si="55">IF(U21=V21,U21,IF(V21&gt;0,V21,U21))</f>
        <v/>
      </c>
      <c r="X21" s="101" t="str">
        <f t="shared" ref="X21" si="56">IF(D21="X",ROUND(S21-$E$7,10),"")</f>
        <v/>
      </c>
      <c r="Y21" s="91" t="str">
        <f t="shared" ref="Y21" si="57">IF(X21&gt;0,X21,0)</f>
        <v/>
      </c>
      <c r="Z21" s="104">
        <f t="shared" ref="Z21" si="58">IF(X21&lt;0,X21*(-1),0)</f>
        <v>0</v>
      </c>
      <c r="AA21" s="91" t="str">
        <f t="shared" ref="AA21" si="59">IF(Y21=Z21,Y21,IF(Z21&gt;0,Z21,Y21))</f>
        <v/>
      </c>
      <c r="AC21" s="13"/>
      <c r="AD21" s="13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45">
        <v>45360</v>
      </c>
      <c r="B22" s="46"/>
      <c r="C22" s="47"/>
      <c r="D22" s="47"/>
      <c r="E22" s="48"/>
      <c r="F22" s="49"/>
      <c r="G22" s="91">
        <f t="shared" ref="G22:G25" si="60">IF(E22="",0,CONCATENATE(E22,":",F22))</f>
        <v>0</v>
      </c>
      <c r="H22" s="48"/>
      <c r="I22" s="49"/>
      <c r="J22" s="91">
        <f t="shared" ref="J22:J25" si="61">IF(H22="",0,CONCATENATE(H22,":",I22))</f>
        <v>0</v>
      </c>
      <c r="K22" s="95">
        <f t="shared" ref="K22:K25" si="62">J22-G22</f>
        <v>0</v>
      </c>
      <c r="L22" s="48"/>
      <c r="M22" s="49"/>
      <c r="N22" s="91">
        <f t="shared" ref="N22:N25" si="63">IF(L22="",0,CONCATENATE(L22,":",M22))</f>
        <v>0</v>
      </c>
      <c r="O22" s="48"/>
      <c r="P22" s="49"/>
      <c r="Q22" s="91">
        <f t="shared" ref="Q22:Q25" si="64">IF(O22="",0,CONCATENATE(O22,":",P22))</f>
        <v>0</v>
      </c>
      <c r="R22" s="95">
        <f t="shared" ref="R22:R25" si="65">Q22-N22</f>
        <v>0</v>
      </c>
      <c r="S22" s="95">
        <f t="shared" ref="S22:S25" si="66">K22+R22</f>
        <v>0</v>
      </c>
      <c r="T22" s="95" t="str">
        <f t="shared" ref="T22:T23" si="67">IF($D22="X","",IF($S22=0,"",ROUND($S22,10)))</f>
        <v/>
      </c>
      <c r="U22" s="95" t="str">
        <f t="shared" ref="U22:U25" si="68">IF(T22&gt;0,T22,0)</f>
        <v/>
      </c>
      <c r="V22" s="103">
        <f t="shared" ref="V22:V25" si="69">IF(T22&lt;0,T22*(-1),0)</f>
        <v>0</v>
      </c>
      <c r="W22" s="95" t="str">
        <f t="shared" ref="W22:W23" si="70">IF($D22="X","",IF($S22=0,"",ROUND($S22,10)))</f>
        <v/>
      </c>
      <c r="X22" s="95" t="str">
        <f t="shared" ref="X22:X23" si="71">IF($D22="X",ROUND($S22,10),"")</f>
        <v/>
      </c>
      <c r="Y22" s="95" t="str">
        <f t="shared" ref="Y22:Y25" si="72">IF(X22&gt;0,X22,0)</f>
        <v/>
      </c>
      <c r="Z22" s="95">
        <f t="shared" ref="Z22:Z25" si="73">IF(X22&lt;0,X22*(-1),0)</f>
        <v>0</v>
      </c>
      <c r="AA22" s="95" t="str">
        <f t="shared" ref="AA22:AA23" si="74">IF($D22="X",ROUND($S22,10),"")</f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45">
        <v>45361</v>
      </c>
      <c r="B23" s="46"/>
      <c r="C23" s="47"/>
      <c r="D23" s="47"/>
      <c r="E23" s="48"/>
      <c r="F23" s="49"/>
      <c r="G23" s="91">
        <f t="shared" si="60"/>
        <v>0</v>
      </c>
      <c r="H23" s="48"/>
      <c r="I23" s="49"/>
      <c r="J23" s="91">
        <f t="shared" si="61"/>
        <v>0</v>
      </c>
      <c r="K23" s="95">
        <f t="shared" si="62"/>
        <v>0</v>
      </c>
      <c r="L23" s="48"/>
      <c r="M23" s="49"/>
      <c r="N23" s="91">
        <f t="shared" si="63"/>
        <v>0</v>
      </c>
      <c r="O23" s="48"/>
      <c r="P23" s="49"/>
      <c r="Q23" s="91">
        <f t="shared" si="64"/>
        <v>0</v>
      </c>
      <c r="R23" s="95">
        <f t="shared" si="65"/>
        <v>0</v>
      </c>
      <c r="S23" s="95">
        <f t="shared" si="66"/>
        <v>0</v>
      </c>
      <c r="T23" s="95" t="str">
        <f t="shared" si="67"/>
        <v/>
      </c>
      <c r="U23" s="95" t="str">
        <f t="shared" si="68"/>
        <v/>
      </c>
      <c r="V23" s="103">
        <f t="shared" si="69"/>
        <v>0</v>
      </c>
      <c r="W23" s="95" t="str">
        <f t="shared" si="70"/>
        <v/>
      </c>
      <c r="X23" s="95" t="str">
        <f t="shared" si="71"/>
        <v/>
      </c>
      <c r="Y23" s="95" t="str">
        <f t="shared" si="72"/>
        <v/>
      </c>
      <c r="Z23" s="95">
        <f t="shared" si="73"/>
        <v>0</v>
      </c>
      <c r="AA23" s="95" t="str">
        <f t="shared" si="74"/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52">
        <v>45362</v>
      </c>
      <c r="B24" s="53"/>
      <c r="C24" s="54"/>
      <c r="D24" s="47"/>
      <c r="E24" s="55"/>
      <c r="F24" s="56"/>
      <c r="G24" s="91">
        <f t="shared" si="60"/>
        <v>0</v>
      </c>
      <c r="H24" s="55"/>
      <c r="I24" s="56"/>
      <c r="J24" s="91">
        <f t="shared" si="61"/>
        <v>0</v>
      </c>
      <c r="K24" s="91">
        <f t="shared" si="62"/>
        <v>0</v>
      </c>
      <c r="L24" s="55"/>
      <c r="M24" s="56"/>
      <c r="N24" s="91">
        <f t="shared" si="63"/>
        <v>0</v>
      </c>
      <c r="O24" s="55"/>
      <c r="P24" s="56"/>
      <c r="Q24" s="91">
        <f t="shared" si="64"/>
        <v>0</v>
      </c>
      <c r="R24" s="91">
        <f t="shared" si="65"/>
        <v>0</v>
      </c>
      <c r="S24" s="101">
        <f t="shared" si="66"/>
        <v>0</v>
      </c>
      <c r="T24" s="91" t="str">
        <f t="shared" ref="T24:T25" si="75">IF(B24="av",($E$7)*(-1),IF(B24="df",($E$7)*(-1),IF(D24="X","",IF(B24="sd",ROUND(S24-($E$7*(1-$AE$4)),10),IF(S24=0,"",ROUND(S24-$E$7,10))))))</f>
        <v/>
      </c>
      <c r="U24" s="91" t="str">
        <f t="shared" si="68"/>
        <v/>
      </c>
      <c r="V24" s="104">
        <f t="shared" si="69"/>
        <v>0</v>
      </c>
      <c r="W24" s="91" t="str">
        <f t="shared" ref="W24:W25" si="76">IF(U24=V24,U24,IF(V24&gt;0,V24,U24))</f>
        <v/>
      </c>
      <c r="X24" s="101" t="str">
        <f t="shared" ref="X24:X25" si="77">IF(D24="X",ROUND(S24-$E$7,10),"")</f>
        <v/>
      </c>
      <c r="Y24" s="91" t="str">
        <f t="shared" si="72"/>
        <v/>
      </c>
      <c r="Z24" s="104">
        <f t="shared" si="73"/>
        <v>0</v>
      </c>
      <c r="AA24" s="91" t="str">
        <f t="shared" ref="AA24:AA25" si="78">IF(Y24=Z24,Y24,IF(Z24&gt;0,Z24,Y24))</f>
        <v/>
      </c>
      <c r="AC24" s="65" t="s">
        <v>30</v>
      </c>
      <c r="AD24" s="65"/>
      <c r="AE24" s="51">
        <f>COUNTIF(B$14:B$44,"1/2av")</f>
        <v>0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52">
        <v>45363</v>
      </c>
      <c r="B25" s="53"/>
      <c r="C25" s="54"/>
      <c r="D25" s="47"/>
      <c r="E25" s="55"/>
      <c r="F25" s="56"/>
      <c r="G25" s="91">
        <f t="shared" si="60"/>
        <v>0</v>
      </c>
      <c r="H25" s="55"/>
      <c r="I25" s="56"/>
      <c r="J25" s="91">
        <f t="shared" si="61"/>
        <v>0</v>
      </c>
      <c r="K25" s="91">
        <f t="shared" si="62"/>
        <v>0</v>
      </c>
      <c r="L25" s="55"/>
      <c r="M25" s="56"/>
      <c r="N25" s="91">
        <f t="shared" si="63"/>
        <v>0</v>
      </c>
      <c r="O25" s="55"/>
      <c r="P25" s="56"/>
      <c r="Q25" s="91">
        <f t="shared" si="64"/>
        <v>0</v>
      </c>
      <c r="R25" s="91">
        <f t="shared" si="65"/>
        <v>0</v>
      </c>
      <c r="S25" s="101">
        <f t="shared" si="66"/>
        <v>0</v>
      </c>
      <c r="T25" s="91" t="str">
        <f t="shared" si="75"/>
        <v/>
      </c>
      <c r="U25" s="91" t="str">
        <f t="shared" si="68"/>
        <v/>
      </c>
      <c r="V25" s="104">
        <f t="shared" si="69"/>
        <v>0</v>
      </c>
      <c r="W25" s="91" t="str">
        <f t="shared" si="76"/>
        <v/>
      </c>
      <c r="X25" s="101" t="str">
        <f t="shared" si="77"/>
        <v/>
      </c>
      <c r="Y25" s="91" t="str">
        <f t="shared" si="72"/>
        <v/>
      </c>
      <c r="Z25" s="104">
        <f t="shared" si="73"/>
        <v>0</v>
      </c>
      <c r="AA25" s="91" t="str">
        <f t="shared" si="78"/>
        <v/>
      </c>
      <c r="AC25" s="66" t="s">
        <v>22</v>
      </c>
      <c r="AD25" s="66"/>
      <c r="AE25" s="51">
        <f>AE23+(AE24*0.5)+Feb!AE25</f>
        <v>0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52">
        <v>45364</v>
      </c>
      <c r="B26" s="53"/>
      <c r="C26" s="54"/>
      <c r="D26" s="47"/>
      <c r="E26" s="55"/>
      <c r="F26" s="56"/>
      <c r="G26" s="91">
        <f t="shared" ref="G26" si="79">IF(E26="",0,CONCATENATE(E26,":",F26))</f>
        <v>0</v>
      </c>
      <c r="H26" s="55"/>
      <c r="I26" s="56"/>
      <c r="J26" s="91">
        <f t="shared" ref="J26" si="80">IF(H26="",0,CONCATENATE(H26,":",I26))</f>
        <v>0</v>
      </c>
      <c r="K26" s="91">
        <f t="shared" ref="K26" si="81">J26-G26</f>
        <v>0</v>
      </c>
      <c r="L26" s="55"/>
      <c r="M26" s="56"/>
      <c r="N26" s="91">
        <f t="shared" ref="N26" si="82">IF(L26="",0,CONCATENATE(L26,":",M26))</f>
        <v>0</v>
      </c>
      <c r="O26" s="55"/>
      <c r="P26" s="56"/>
      <c r="Q26" s="91">
        <f t="shared" ref="Q26" si="83">IF(O26="",0,CONCATENATE(O26,":",P26))</f>
        <v>0</v>
      </c>
      <c r="R26" s="91">
        <f t="shared" ref="R26" si="84">Q26-N26</f>
        <v>0</v>
      </c>
      <c r="S26" s="101">
        <f t="shared" ref="S26" si="85">K26+R26</f>
        <v>0</v>
      </c>
      <c r="T26" s="91" t="str">
        <f t="shared" ref="T26" si="86">IF(B26="av",($E$7)*(-1),IF(B26="df",($E$7)*(-1),IF(D26="X","",IF(B26="sd",ROUND(S26-($E$7*(1-$AE$4)),10),IF(S26=0,"",ROUND(S26-$E$7,10))))))</f>
        <v/>
      </c>
      <c r="U26" s="91" t="str">
        <f t="shared" ref="U26" si="87">IF(T26&gt;0,T26,0)</f>
        <v/>
      </c>
      <c r="V26" s="104">
        <f t="shared" ref="V26" si="88">IF(T26&lt;0,T26*(-1),0)</f>
        <v>0</v>
      </c>
      <c r="W26" s="91" t="str">
        <f t="shared" ref="W26" si="89">IF(U26=V26,U26,IF(V26&gt;0,V26,U26))</f>
        <v/>
      </c>
      <c r="X26" s="101" t="str">
        <f t="shared" ref="X26" si="90">IF(D26="X",ROUND(S26-$E$7,10),"")</f>
        <v/>
      </c>
      <c r="Y26" s="91" t="str">
        <f t="shared" ref="Y26" si="91">IF(X26&gt;0,X26,0)</f>
        <v/>
      </c>
      <c r="Z26" s="104">
        <f t="shared" ref="Z26" si="92">IF(X26&lt;0,X26*(-1),0)</f>
        <v>0</v>
      </c>
      <c r="AA26" s="91" t="str">
        <f t="shared" ref="AA26" si="93">IF(Y26=Z26,Y26,IF(Z26&gt;0,Z26,Y26))</f>
        <v/>
      </c>
      <c r="AE26" s="29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52">
        <v>45365</v>
      </c>
      <c r="B27" s="53"/>
      <c r="C27" s="54"/>
      <c r="D27" s="47"/>
      <c r="E27" s="55"/>
      <c r="F27" s="56"/>
      <c r="G27" s="91">
        <f t="shared" ref="G27" si="94">IF(E27="",0,CONCATENATE(E27,":",F27))</f>
        <v>0</v>
      </c>
      <c r="H27" s="55"/>
      <c r="I27" s="56"/>
      <c r="J27" s="91">
        <f t="shared" ref="J27" si="95">IF(H27="",0,CONCATENATE(H27,":",I27))</f>
        <v>0</v>
      </c>
      <c r="K27" s="91">
        <f t="shared" ref="K27" si="96">J27-G27</f>
        <v>0</v>
      </c>
      <c r="L27" s="55"/>
      <c r="M27" s="56"/>
      <c r="N27" s="91">
        <f t="shared" ref="N27" si="97">IF(L27="",0,CONCATENATE(L27,":",M27))</f>
        <v>0</v>
      </c>
      <c r="O27" s="55"/>
      <c r="P27" s="56"/>
      <c r="Q27" s="91">
        <f t="shared" ref="Q27" si="98">IF(O27="",0,CONCATENATE(O27,":",P27))</f>
        <v>0</v>
      </c>
      <c r="R27" s="91">
        <f t="shared" ref="R27" si="99">Q27-N27</f>
        <v>0</v>
      </c>
      <c r="S27" s="101">
        <f t="shared" ref="S27" si="100">K27+R27</f>
        <v>0</v>
      </c>
      <c r="T27" s="91" t="str">
        <f t="shared" ref="T27" si="101">IF(B27="av",($E$7)*(-1),IF(B27="df",($E$7)*(-1),IF(D27="X","",IF(B27="sd",ROUND(S27-($E$7*(1-$AE$4)),10),IF(S27=0,"",ROUND(S27-$E$7,10))))))</f>
        <v/>
      </c>
      <c r="U27" s="91" t="str">
        <f t="shared" ref="U27" si="102">IF(T27&gt;0,T27,0)</f>
        <v/>
      </c>
      <c r="V27" s="104">
        <f t="shared" ref="V27" si="103">IF(T27&lt;0,T27*(-1),0)</f>
        <v>0</v>
      </c>
      <c r="W27" s="91" t="str">
        <f t="shared" ref="W27" si="104">IF(U27=V27,U27,IF(V27&gt;0,V27,U27))</f>
        <v/>
      </c>
      <c r="X27" s="101" t="str">
        <f t="shared" ref="X27" si="105">IF(D27="X",ROUND(S27-$E$7,10),"")</f>
        <v/>
      </c>
      <c r="Y27" s="91" t="str">
        <f t="shared" ref="Y27" si="106">IF(X27&gt;0,X27,0)</f>
        <v/>
      </c>
      <c r="Z27" s="104">
        <f t="shared" ref="Z27" si="107">IF(X27&lt;0,X27*(-1),0)</f>
        <v>0</v>
      </c>
      <c r="AA27" s="91" t="str">
        <f t="shared" ref="AA27" si="108">IF(Y27=Z27,Y27,IF(Z27&gt;0,Z27,Y27))</f>
        <v/>
      </c>
      <c r="AC27" s="43" t="s">
        <v>21</v>
      </c>
      <c r="AD27" s="43"/>
      <c r="AE27" s="4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13" customFormat="1" ht="14.25" customHeight="1" x14ac:dyDescent="0.5">
      <c r="A28" s="52">
        <v>45366</v>
      </c>
      <c r="B28" s="53"/>
      <c r="C28" s="54"/>
      <c r="D28" s="47"/>
      <c r="E28" s="55"/>
      <c r="F28" s="56"/>
      <c r="G28" s="91">
        <f t="shared" ref="G28" si="109">IF(E28="",0,CONCATENATE(E28,":",F28))</f>
        <v>0</v>
      </c>
      <c r="H28" s="55"/>
      <c r="I28" s="56"/>
      <c r="J28" s="91">
        <f t="shared" ref="J28" si="110">IF(H28="",0,CONCATENATE(H28,":",I28))</f>
        <v>0</v>
      </c>
      <c r="K28" s="91">
        <f t="shared" ref="K28" si="111">J28-G28</f>
        <v>0</v>
      </c>
      <c r="L28" s="55"/>
      <c r="M28" s="56"/>
      <c r="N28" s="91">
        <f t="shared" ref="N28" si="112">IF(L28="",0,CONCATENATE(L28,":",M28))</f>
        <v>0</v>
      </c>
      <c r="O28" s="55"/>
      <c r="P28" s="56"/>
      <c r="Q28" s="91">
        <f t="shared" ref="Q28" si="113">IF(O28="",0,CONCATENATE(O28,":",P28))</f>
        <v>0</v>
      </c>
      <c r="R28" s="91">
        <f t="shared" ref="R28" si="114">Q28-N28</f>
        <v>0</v>
      </c>
      <c r="S28" s="101">
        <f t="shared" ref="S28" si="115">K28+R28</f>
        <v>0</v>
      </c>
      <c r="T28" s="91" t="str">
        <f t="shared" ref="T28" si="116">IF(B28="av",($E$7)*(-1),IF(B28="df",($E$7)*(-1),IF(D28="X","",IF(B28="sd",ROUND(S28-($E$7*(1-$AE$4)),10),IF(S28=0,"",ROUND(S28-$E$7,10))))))</f>
        <v/>
      </c>
      <c r="U28" s="91" t="str">
        <f t="shared" ref="U28" si="117">IF(T28&gt;0,T28,0)</f>
        <v/>
      </c>
      <c r="V28" s="104">
        <f t="shared" ref="V28" si="118">IF(T28&lt;0,T28*(-1),0)</f>
        <v>0</v>
      </c>
      <c r="W28" s="91" t="str">
        <f t="shared" ref="W28" si="119">IF(U28=V28,U28,IF(V28&gt;0,V28,U28))</f>
        <v/>
      </c>
      <c r="X28" s="101" t="str">
        <f t="shared" ref="X28" si="120">IF(D28="X",ROUND(S28-$E$7,10),"")</f>
        <v/>
      </c>
      <c r="Y28" s="91" t="str">
        <f t="shared" ref="Y28" si="121">IF(X28&gt;0,X28,0)</f>
        <v/>
      </c>
      <c r="Z28" s="104">
        <f t="shared" ref="Z28" si="122">IF(X28&lt;0,X28*(-1),0)</f>
        <v>0</v>
      </c>
      <c r="AA28" s="91" t="str">
        <f t="shared" ref="AA28" si="123">IF(Y28=Z28,Y28,IF(Z28&gt;0,Z28,Y28))</f>
        <v/>
      </c>
      <c r="AC28" s="50" t="s">
        <v>23</v>
      </c>
      <c r="AD28" s="108">
        <f>Y$45-Z$45</f>
        <v>0</v>
      </c>
      <c r="AE28" s="104">
        <f>IF(AD28=0,0,IF(AD28&lt;0,AD28*(-1),AD28))</f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13" customFormat="1" ht="14.25" customHeight="1" x14ac:dyDescent="0.5">
      <c r="A29" s="45">
        <v>45367</v>
      </c>
      <c r="B29" s="46"/>
      <c r="C29" s="47"/>
      <c r="D29" s="47"/>
      <c r="E29" s="48"/>
      <c r="F29" s="49"/>
      <c r="G29" s="91">
        <f t="shared" ref="G29:G32" si="124">IF(E29="",0,CONCATENATE(E29,":",F29))</f>
        <v>0</v>
      </c>
      <c r="H29" s="48"/>
      <c r="I29" s="49"/>
      <c r="J29" s="91">
        <f t="shared" ref="J29:J32" si="125">IF(H29="",0,CONCATENATE(H29,":",I29))</f>
        <v>0</v>
      </c>
      <c r="K29" s="95">
        <f t="shared" ref="K29:K32" si="126">J29-G29</f>
        <v>0</v>
      </c>
      <c r="L29" s="48"/>
      <c r="M29" s="49"/>
      <c r="N29" s="91">
        <f t="shared" ref="N29:N32" si="127">IF(L29="",0,CONCATENATE(L29,":",M29))</f>
        <v>0</v>
      </c>
      <c r="O29" s="48"/>
      <c r="P29" s="49"/>
      <c r="Q29" s="91">
        <f t="shared" ref="Q29:Q32" si="128">IF(O29="",0,CONCATENATE(O29,":",P29))</f>
        <v>0</v>
      </c>
      <c r="R29" s="95">
        <f t="shared" ref="R29:R32" si="129">Q29-N29</f>
        <v>0</v>
      </c>
      <c r="S29" s="95">
        <f t="shared" ref="S29:S32" si="130">K29+R29</f>
        <v>0</v>
      </c>
      <c r="T29" s="95" t="str">
        <f t="shared" ref="T29:T30" si="131">IF($D29="X","",IF($S29=0,"",ROUND($S29,10)))</f>
        <v/>
      </c>
      <c r="U29" s="95" t="str">
        <f t="shared" ref="U29:U32" si="132">IF(T29&gt;0,T29,0)</f>
        <v/>
      </c>
      <c r="V29" s="103">
        <f t="shared" ref="V29:V32" si="133">IF(T29&lt;0,T29*(-1),0)</f>
        <v>0</v>
      </c>
      <c r="W29" s="95" t="str">
        <f t="shared" ref="W29:W30" si="134">IF($D29="X","",IF($S29=0,"",ROUND($S29,10)))</f>
        <v/>
      </c>
      <c r="X29" s="95" t="str">
        <f t="shared" ref="X29:X30" si="135">IF($D29="X",ROUND($S29,10),"")</f>
        <v/>
      </c>
      <c r="Y29" s="95" t="str">
        <f t="shared" ref="Y29:Y32" si="136">IF(X29&gt;0,X29,0)</f>
        <v/>
      </c>
      <c r="Z29" s="95">
        <f t="shared" ref="Z29:Z32" si="137">IF(X29&lt;0,X29*(-1),0)</f>
        <v>0</v>
      </c>
      <c r="AA29" s="95" t="str">
        <f t="shared" ref="AA29:AA30" si="138">IF($D29="X",ROUND($S29,10),"")</f>
        <v/>
      </c>
      <c r="AC29" s="50" t="s">
        <v>12</v>
      </c>
      <c r="AD29" s="108">
        <f>AD28+Feb!AD29</f>
        <v>0</v>
      </c>
      <c r="AE29" s="104">
        <f>IF(AD29=0,0,IF(AD29&lt;0,AD29*(-1),AD29))</f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45">
        <v>45368</v>
      </c>
      <c r="B30" s="46"/>
      <c r="C30" s="47"/>
      <c r="D30" s="47"/>
      <c r="E30" s="48"/>
      <c r="F30" s="49"/>
      <c r="G30" s="91">
        <f t="shared" si="124"/>
        <v>0</v>
      </c>
      <c r="H30" s="48"/>
      <c r="I30" s="49"/>
      <c r="J30" s="91">
        <f t="shared" si="125"/>
        <v>0</v>
      </c>
      <c r="K30" s="95">
        <f t="shared" si="126"/>
        <v>0</v>
      </c>
      <c r="L30" s="48"/>
      <c r="M30" s="49"/>
      <c r="N30" s="91">
        <f t="shared" si="127"/>
        <v>0</v>
      </c>
      <c r="O30" s="48"/>
      <c r="P30" s="49"/>
      <c r="Q30" s="91">
        <f t="shared" si="128"/>
        <v>0</v>
      </c>
      <c r="R30" s="95">
        <f t="shared" si="129"/>
        <v>0</v>
      </c>
      <c r="S30" s="95">
        <f t="shared" si="130"/>
        <v>0</v>
      </c>
      <c r="T30" s="95" t="str">
        <f t="shared" si="131"/>
        <v/>
      </c>
      <c r="U30" s="95" t="str">
        <f t="shared" si="132"/>
        <v/>
      </c>
      <c r="V30" s="103">
        <f t="shared" si="133"/>
        <v>0</v>
      </c>
      <c r="W30" s="95" t="str">
        <f t="shared" si="134"/>
        <v/>
      </c>
      <c r="X30" s="95" t="str">
        <f t="shared" si="135"/>
        <v/>
      </c>
      <c r="Y30" s="95" t="str">
        <f t="shared" si="136"/>
        <v/>
      </c>
      <c r="Z30" s="95">
        <f t="shared" si="137"/>
        <v>0</v>
      </c>
      <c r="AA30" s="95" t="str">
        <f t="shared" si="138"/>
        <v/>
      </c>
      <c r="AC30" s="67" t="s">
        <v>31</v>
      </c>
      <c r="AD30" s="67"/>
      <c r="AE30" s="51">
        <f>COUNTIF(B$14:B$44,"ao")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52">
        <v>45369</v>
      </c>
      <c r="B31" s="53"/>
      <c r="C31" s="54"/>
      <c r="D31" s="47"/>
      <c r="E31" s="55"/>
      <c r="F31" s="56"/>
      <c r="G31" s="91">
        <f t="shared" si="124"/>
        <v>0</v>
      </c>
      <c r="H31" s="55"/>
      <c r="I31" s="56"/>
      <c r="J31" s="91">
        <f t="shared" si="125"/>
        <v>0</v>
      </c>
      <c r="K31" s="91">
        <f t="shared" si="126"/>
        <v>0</v>
      </c>
      <c r="L31" s="55"/>
      <c r="M31" s="56"/>
      <c r="N31" s="91">
        <f t="shared" si="127"/>
        <v>0</v>
      </c>
      <c r="O31" s="55"/>
      <c r="P31" s="56"/>
      <c r="Q31" s="91">
        <f t="shared" si="128"/>
        <v>0</v>
      </c>
      <c r="R31" s="91">
        <f t="shared" si="129"/>
        <v>0</v>
      </c>
      <c r="S31" s="101">
        <f t="shared" si="130"/>
        <v>0</v>
      </c>
      <c r="T31" s="91" t="str">
        <f t="shared" ref="T31:T32" si="139">IF(B31="av",($E$7)*(-1),IF(B31="df",($E$7)*(-1),IF(D31="X","",IF(B31="sd",ROUND(S31-($E$7*(1-$AE$4)),10),IF(S31=0,"",ROUND(S31-$E$7,10))))))</f>
        <v/>
      </c>
      <c r="U31" s="91" t="str">
        <f t="shared" si="132"/>
        <v/>
      </c>
      <c r="V31" s="104">
        <f t="shared" si="133"/>
        <v>0</v>
      </c>
      <c r="W31" s="91" t="str">
        <f t="shared" ref="W31:W32" si="140">IF(U31=V31,U31,IF(V31&gt;0,V31,U31))</f>
        <v/>
      </c>
      <c r="X31" s="101" t="str">
        <f t="shared" ref="X31:X32" si="141">IF(D31="X",ROUND(S31-$E$7,10),"")</f>
        <v/>
      </c>
      <c r="Y31" s="91" t="str">
        <f t="shared" si="136"/>
        <v/>
      </c>
      <c r="Z31" s="104">
        <f t="shared" si="137"/>
        <v>0</v>
      </c>
      <c r="AA31" s="91" t="str">
        <f t="shared" ref="AA31:AA32" si="142">IF(Y31=Z31,Y31,IF(Z31&gt;0,Z31,Y31))</f>
        <v/>
      </c>
      <c r="AE31" s="29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52">
        <v>45370</v>
      </c>
      <c r="B32" s="53"/>
      <c r="C32" s="54"/>
      <c r="D32" s="47"/>
      <c r="E32" s="55"/>
      <c r="F32" s="56"/>
      <c r="G32" s="91">
        <f t="shared" si="124"/>
        <v>0</v>
      </c>
      <c r="H32" s="55"/>
      <c r="I32" s="56"/>
      <c r="J32" s="91">
        <f t="shared" si="125"/>
        <v>0</v>
      </c>
      <c r="K32" s="91">
        <f t="shared" si="126"/>
        <v>0</v>
      </c>
      <c r="L32" s="55"/>
      <c r="M32" s="56"/>
      <c r="N32" s="91">
        <f t="shared" si="127"/>
        <v>0</v>
      </c>
      <c r="O32" s="55"/>
      <c r="P32" s="56"/>
      <c r="Q32" s="91">
        <f t="shared" si="128"/>
        <v>0</v>
      </c>
      <c r="R32" s="91">
        <f t="shared" si="129"/>
        <v>0</v>
      </c>
      <c r="S32" s="101">
        <f t="shared" si="130"/>
        <v>0</v>
      </c>
      <c r="T32" s="91" t="str">
        <f t="shared" si="139"/>
        <v/>
      </c>
      <c r="U32" s="91" t="str">
        <f t="shared" si="132"/>
        <v/>
      </c>
      <c r="V32" s="104">
        <f t="shared" si="133"/>
        <v>0</v>
      </c>
      <c r="W32" s="91" t="str">
        <f t="shared" si="140"/>
        <v/>
      </c>
      <c r="X32" s="101" t="str">
        <f t="shared" si="141"/>
        <v/>
      </c>
      <c r="Y32" s="91" t="str">
        <f t="shared" si="136"/>
        <v/>
      </c>
      <c r="Z32" s="104">
        <f t="shared" si="137"/>
        <v>0</v>
      </c>
      <c r="AA32" s="91" t="str">
        <f t="shared" si="142"/>
        <v/>
      </c>
      <c r="AC32" s="43" t="s">
        <v>15</v>
      </c>
      <c r="AD32" s="43"/>
      <c r="AE32" s="6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52">
        <v>45371</v>
      </c>
      <c r="B33" s="53"/>
      <c r="C33" s="54"/>
      <c r="D33" s="47"/>
      <c r="E33" s="55"/>
      <c r="F33" s="56"/>
      <c r="G33" s="91">
        <f t="shared" ref="G33" si="143">IF(E33="",0,CONCATENATE(E33,":",F33))</f>
        <v>0</v>
      </c>
      <c r="H33" s="55"/>
      <c r="I33" s="56"/>
      <c r="J33" s="91">
        <f t="shared" ref="J33" si="144">IF(H33="",0,CONCATENATE(H33,":",I33))</f>
        <v>0</v>
      </c>
      <c r="K33" s="91">
        <f t="shared" ref="K33" si="145">J33-G33</f>
        <v>0</v>
      </c>
      <c r="L33" s="55"/>
      <c r="M33" s="56"/>
      <c r="N33" s="91">
        <f t="shared" ref="N33" si="146">IF(L33="",0,CONCATENATE(L33,":",M33))</f>
        <v>0</v>
      </c>
      <c r="O33" s="55"/>
      <c r="P33" s="56"/>
      <c r="Q33" s="91">
        <f t="shared" ref="Q33" si="147">IF(O33="",0,CONCATENATE(O33,":",P33))</f>
        <v>0</v>
      </c>
      <c r="R33" s="91">
        <f t="shared" ref="R33" si="148">Q33-N33</f>
        <v>0</v>
      </c>
      <c r="S33" s="101">
        <f t="shared" ref="S33" si="149">K33+R33</f>
        <v>0</v>
      </c>
      <c r="T33" s="91" t="str">
        <f t="shared" ref="T33" si="150">IF(B33="av",($E$7)*(-1),IF(B33="df",($E$7)*(-1),IF(D33="X","",IF(B33="sd",ROUND(S33-($E$7*(1-$AE$4)),10),IF(S33=0,"",ROUND(S33-$E$7,10))))))</f>
        <v/>
      </c>
      <c r="U33" s="91" t="str">
        <f t="shared" ref="U33" si="151">IF(T33&gt;0,T33,0)</f>
        <v/>
      </c>
      <c r="V33" s="104">
        <f t="shared" ref="V33" si="152">IF(T33&lt;0,T33*(-1),0)</f>
        <v>0</v>
      </c>
      <c r="W33" s="91" t="str">
        <f t="shared" ref="W33" si="153">IF(U33=V33,U33,IF(V33&gt;0,V33,U33))</f>
        <v/>
      </c>
      <c r="X33" s="101" t="str">
        <f t="shared" ref="X33" si="154">IF(D33="X",ROUND(S33-$E$7,10),"")</f>
        <v/>
      </c>
      <c r="Y33" s="91" t="str">
        <f t="shared" ref="Y33" si="155">IF(X33&gt;0,X33,0)</f>
        <v/>
      </c>
      <c r="Z33" s="104">
        <f t="shared" ref="Z33" si="156">IF(X33&lt;0,X33*(-1),0)</f>
        <v>0</v>
      </c>
      <c r="AA33" s="91" t="str">
        <f t="shared" ref="AA33" si="157">IF(Y33=Z33,Y33,IF(Z33&gt;0,Z33,Y33))</f>
        <v/>
      </c>
      <c r="AC33" s="67" t="s">
        <v>32</v>
      </c>
      <c r="AD33" s="67"/>
      <c r="AE33" s="68">
        <f>IF($AE$5-(COUNTIF(B$14:B$44,"f")+($AE$5-Feb!AE33))&gt;-1,Feb!AE33-COUNTIF(B$14:B$44,"f"),0)</f>
        <v>0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52">
        <v>45372</v>
      </c>
      <c r="B34" s="53"/>
      <c r="C34" s="54"/>
      <c r="D34" s="47"/>
      <c r="E34" s="55"/>
      <c r="F34" s="56"/>
      <c r="G34" s="91">
        <f t="shared" ref="G34" si="158">IF(E34="",0,CONCATENATE(E34,":",F34))</f>
        <v>0</v>
      </c>
      <c r="H34" s="55"/>
      <c r="I34" s="56"/>
      <c r="J34" s="91">
        <f t="shared" ref="J34" si="159">IF(H34="",0,CONCATENATE(H34,":",I34))</f>
        <v>0</v>
      </c>
      <c r="K34" s="91">
        <f t="shared" ref="K34" si="160">J34-G34</f>
        <v>0</v>
      </c>
      <c r="L34" s="55"/>
      <c r="M34" s="56"/>
      <c r="N34" s="91">
        <f t="shared" ref="N34" si="161">IF(L34="",0,CONCATENATE(L34,":",M34))</f>
        <v>0</v>
      </c>
      <c r="O34" s="55"/>
      <c r="P34" s="56"/>
      <c r="Q34" s="91">
        <f t="shared" ref="Q34" si="162">IF(O34="",0,CONCATENATE(O34,":",P34))</f>
        <v>0</v>
      </c>
      <c r="R34" s="91">
        <f t="shared" ref="R34" si="163">Q34-N34</f>
        <v>0</v>
      </c>
      <c r="S34" s="101">
        <f t="shared" ref="S34" si="164">K34+R34</f>
        <v>0</v>
      </c>
      <c r="T34" s="91" t="str">
        <f t="shared" ref="T34" si="165">IF(B34="av",($E$7)*(-1),IF(B34="df",($E$7)*(-1),IF(D34="X","",IF(B34="sd",ROUND(S34-($E$7*(1-$AE$4)),10),IF(S34=0,"",ROUND(S34-$E$7,10))))))</f>
        <v/>
      </c>
      <c r="U34" s="91" t="str">
        <f t="shared" ref="U34" si="166">IF(T34&gt;0,T34,0)</f>
        <v/>
      </c>
      <c r="V34" s="104">
        <f t="shared" ref="V34" si="167">IF(T34&lt;0,T34*(-1),0)</f>
        <v>0</v>
      </c>
      <c r="W34" s="91" t="str">
        <f t="shared" ref="W34" si="168">IF(U34=V34,U34,IF(V34&gt;0,V34,U34))</f>
        <v/>
      </c>
      <c r="X34" s="101" t="str">
        <f t="shared" ref="X34" si="169">IF(D34="X",ROUND(S34-$E$7,10),"")</f>
        <v/>
      </c>
      <c r="Y34" s="91" t="str">
        <f t="shared" ref="Y34" si="170">IF(X34&gt;0,X34,0)</f>
        <v/>
      </c>
      <c r="Z34" s="104">
        <f t="shared" ref="Z34" si="171">IF(X34&lt;0,X34*(-1),0)</f>
        <v>0</v>
      </c>
      <c r="AA34" s="91" t="str">
        <f t="shared" ref="AA34" si="172">IF(Y34=Z34,Y34,IF(Z34&gt;0,Z34,Y34))</f>
        <v/>
      </c>
      <c r="AC34" s="69" t="s">
        <v>28</v>
      </c>
      <c r="AD34" s="69"/>
      <c r="AE34" s="51">
        <f>IF(Feb!AE34&gt;0,Feb!AE34+COUNTIF(B$14:B$44,"f"),IF(COUNTIF(B$14:B$44,"f")&gt;Feb!AE33,COUNTIF(B$14:B$44,"f")-Feb!AE33,0))</f>
        <v>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13" customFormat="1" ht="14.25" customHeight="1" x14ac:dyDescent="0.5">
      <c r="A35" s="52">
        <v>45373</v>
      </c>
      <c r="B35" s="53"/>
      <c r="C35" s="54"/>
      <c r="D35" s="47"/>
      <c r="E35" s="55"/>
      <c r="F35" s="56"/>
      <c r="G35" s="91">
        <f t="shared" ref="G35:G44" si="173">IF(E35="",0,CONCATENATE(E35,":",F35))</f>
        <v>0</v>
      </c>
      <c r="H35" s="55"/>
      <c r="I35" s="56"/>
      <c r="J35" s="91">
        <f t="shared" ref="J35:J44" si="174">IF(H35="",0,CONCATENATE(H35,":",I35))</f>
        <v>0</v>
      </c>
      <c r="K35" s="91">
        <f t="shared" si="34"/>
        <v>0</v>
      </c>
      <c r="L35" s="55"/>
      <c r="M35" s="56"/>
      <c r="N35" s="91">
        <f t="shared" ref="N35:N44" si="175">IF(L35="",0,CONCATENATE(L35,":",M35))</f>
        <v>0</v>
      </c>
      <c r="O35" s="55"/>
      <c r="P35" s="56"/>
      <c r="Q35" s="91">
        <f t="shared" ref="Q35:Q44" si="176">IF(O35="",0,CONCATENATE(O35,":",P35))</f>
        <v>0</v>
      </c>
      <c r="R35" s="91">
        <f t="shared" ref="R35:R44" si="177">Q35-N35</f>
        <v>0</v>
      </c>
      <c r="S35" s="101">
        <f t="shared" ref="S35:S44" si="178">K35+R35</f>
        <v>0</v>
      </c>
      <c r="T35" s="91" t="str">
        <f t="shared" ref="T35" si="179">IF(B35="av",($E$7)*(-1),IF(B35="df",($E$7)*(-1),IF(D35="X","",IF(B35="sd",ROUND(S35-($E$7*(1-$AE$4)),10),IF(S35=0,"",ROUND(S35-$E$7,10))))))</f>
        <v/>
      </c>
      <c r="U35" s="91" t="str">
        <f t="shared" ref="U35:U44" si="180">IF(T35&gt;0,T35,0)</f>
        <v/>
      </c>
      <c r="V35" s="104">
        <f t="shared" ref="V35:V44" si="181">IF(T35&lt;0,T35*(-1),0)</f>
        <v>0</v>
      </c>
      <c r="W35" s="91" t="str">
        <f t="shared" ref="W35" si="182">IF(U35=V35,U35,IF(V35&gt;0,V35,U35))</f>
        <v/>
      </c>
      <c r="X35" s="101" t="str">
        <f t="shared" ref="X35" si="183">IF(D35="X",ROUND(S35-$E$7,10),"")</f>
        <v/>
      </c>
      <c r="Y35" s="91" t="str">
        <f t="shared" ref="Y35:Y44" si="184">IF(X35&gt;0,X35,0)</f>
        <v/>
      </c>
      <c r="Z35" s="104">
        <f t="shared" ref="Z35:Z44" si="185">IF(X35&lt;0,X35*(-1),0)</f>
        <v>0</v>
      </c>
      <c r="AA35" s="91" t="str">
        <f t="shared" ref="AA35" si="186">IF(Y35=Z35,Y35,IF(Z35&gt;0,Z35,Y35))</f>
        <v/>
      </c>
      <c r="AC35" s="67" t="s">
        <v>52</v>
      </c>
      <c r="AD35" s="67"/>
      <c r="AE35" s="68">
        <f>IF($AE$6-(COUNTIF(B$14:B$44,"s")+($AE$6-Feb!AE35))&gt;-1,Feb!AE35-COUNTIF(B$14:B$44,"s"),0)</f>
        <v>0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s="13" customFormat="1" ht="14.25" customHeight="1" x14ac:dyDescent="0.5">
      <c r="A36" s="45">
        <v>45374</v>
      </c>
      <c r="B36" s="46"/>
      <c r="C36" s="47"/>
      <c r="D36" s="47"/>
      <c r="E36" s="48"/>
      <c r="F36" s="49"/>
      <c r="G36" s="91">
        <f t="shared" ref="G36" si="187">IF(E36="",0,CONCATENATE(E36,":",F36))</f>
        <v>0</v>
      </c>
      <c r="H36" s="48"/>
      <c r="I36" s="49"/>
      <c r="J36" s="91">
        <f t="shared" ref="J36" si="188">IF(H36="",0,CONCATENATE(H36,":",I36))</f>
        <v>0</v>
      </c>
      <c r="K36" s="95">
        <f t="shared" ref="K36" si="189">J36-G36</f>
        <v>0</v>
      </c>
      <c r="L36" s="48"/>
      <c r="M36" s="49"/>
      <c r="N36" s="91">
        <f t="shared" ref="N36" si="190">IF(L36="",0,CONCATENATE(L36,":",M36))</f>
        <v>0</v>
      </c>
      <c r="O36" s="48"/>
      <c r="P36" s="49"/>
      <c r="Q36" s="91">
        <f t="shared" ref="Q36" si="191">IF(O36="",0,CONCATENATE(O36,":",P36))</f>
        <v>0</v>
      </c>
      <c r="R36" s="95">
        <f t="shared" ref="R36" si="192">Q36-N36</f>
        <v>0</v>
      </c>
      <c r="S36" s="95">
        <f t="shared" ref="S36" si="193">K36+R36</f>
        <v>0</v>
      </c>
      <c r="T36" s="95" t="str">
        <f t="shared" ref="T36:T37" si="194">IF($D36="X","",IF($S36=0,"",ROUND($S36,10)))</f>
        <v/>
      </c>
      <c r="U36" s="95" t="str">
        <f t="shared" ref="U36" si="195">IF(T36&gt;0,T36,0)</f>
        <v/>
      </c>
      <c r="V36" s="103">
        <f t="shared" ref="V36" si="196">IF(T36&lt;0,T36*(-1),0)</f>
        <v>0</v>
      </c>
      <c r="W36" s="95" t="str">
        <f t="shared" ref="W36:W37" si="197">IF($D36="X","",IF($S36=0,"",ROUND($S36,10)))</f>
        <v/>
      </c>
      <c r="X36" s="95" t="str">
        <f t="shared" ref="X36:X37" si="198">IF($D36="X",ROUND($S36,10),"")</f>
        <v/>
      </c>
      <c r="Y36" s="95" t="str">
        <f t="shared" ref="Y36" si="199">IF(X36&gt;0,X36,0)</f>
        <v/>
      </c>
      <c r="Z36" s="95">
        <f t="shared" ref="Z36" si="200">IF(X36&lt;0,X36*(-1),0)</f>
        <v>0</v>
      </c>
      <c r="AA36" s="95" t="str">
        <f t="shared" ref="AA36:AA37" si="201">IF($D36="X",ROUND($S36,10),"")</f>
        <v/>
      </c>
      <c r="AC36" s="67" t="s">
        <v>33</v>
      </c>
      <c r="AD36" s="67"/>
      <c r="AE36" s="51">
        <f>COUNTIF(B$14:B$44,"vp")+Feb!AE36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45">
        <v>45375</v>
      </c>
      <c r="B37" s="46"/>
      <c r="C37" s="47" t="s">
        <v>66</v>
      </c>
      <c r="D37" s="47"/>
      <c r="E37" s="48"/>
      <c r="F37" s="49"/>
      <c r="G37" s="91">
        <f t="shared" si="173"/>
        <v>0</v>
      </c>
      <c r="H37" s="48"/>
      <c r="I37" s="49"/>
      <c r="J37" s="91">
        <f t="shared" si="174"/>
        <v>0</v>
      </c>
      <c r="K37" s="95">
        <f t="shared" si="34"/>
        <v>0</v>
      </c>
      <c r="L37" s="48"/>
      <c r="M37" s="49"/>
      <c r="N37" s="91">
        <f t="shared" si="175"/>
        <v>0</v>
      </c>
      <c r="O37" s="48"/>
      <c r="P37" s="49"/>
      <c r="Q37" s="91">
        <f t="shared" si="176"/>
        <v>0</v>
      </c>
      <c r="R37" s="95">
        <f t="shared" si="177"/>
        <v>0</v>
      </c>
      <c r="S37" s="95">
        <f t="shared" si="178"/>
        <v>0</v>
      </c>
      <c r="T37" s="95" t="str">
        <f t="shared" si="194"/>
        <v/>
      </c>
      <c r="U37" s="95" t="str">
        <f t="shared" si="180"/>
        <v/>
      </c>
      <c r="V37" s="103">
        <f t="shared" si="181"/>
        <v>0</v>
      </c>
      <c r="W37" s="95" t="str">
        <f t="shared" si="197"/>
        <v/>
      </c>
      <c r="X37" s="95" t="str">
        <f t="shared" si="198"/>
        <v/>
      </c>
      <c r="Y37" s="95" t="str">
        <f t="shared" si="184"/>
        <v/>
      </c>
      <c r="Z37" s="95">
        <f t="shared" si="185"/>
        <v>0</v>
      </c>
      <c r="AA37" s="95" t="str">
        <f t="shared" si="201"/>
        <v/>
      </c>
      <c r="AC37" s="67" t="s">
        <v>34</v>
      </c>
      <c r="AD37" s="67"/>
      <c r="AE37" s="51">
        <f>COUNTIF(B$14:B$44,"sb")+Feb!AE37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52">
        <v>45376</v>
      </c>
      <c r="B38" s="54"/>
      <c r="C38" s="54"/>
      <c r="D38" s="47"/>
      <c r="E38" s="55"/>
      <c r="F38" s="56"/>
      <c r="G38" s="91">
        <f t="shared" si="173"/>
        <v>0</v>
      </c>
      <c r="H38" s="55"/>
      <c r="I38" s="56"/>
      <c r="J38" s="91">
        <f t="shared" si="174"/>
        <v>0</v>
      </c>
      <c r="K38" s="91">
        <f t="shared" si="34"/>
        <v>0</v>
      </c>
      <c r="L38" s="55"/>
      <c r="M38" s="56"/>
      <c r="N38" s="91">
        <f t="shared" si="175"/>
        <v>0</v>
      </c>
      <c r="O38" s="55"/>
      <c r="P38" s="56"/>
      <c r="Q38" s="91">
        <f t="shared" si="176"/>
        <v>0</v>
      </c>
      <c r="R38" s="91">
        <f t="shared" si="177"/>
        <v>0</v>
      </c>
      <c r="S38" s="101">
        <f t="shared" si="178"/>
        <v>0</v>
      </c>
      <c r="T38" s="91" t="str">
        <f t="shared" ref="T38:T39" si="202">IF(B38="av",($E$7)*(-1),IF(B38="df",($E$7)*(-1),IF(D38="X","",IF(B38="sd",ROUND(S38-($E$7*(1-$AE$4)),10),IF(S38=0,"",ROUND(S38-$E$7,10))))))</f>
        <v/>
      </c>
      <c r="U38" s="91" t="str">
        <f t="shared" si="180"/>
        <v/>
      </c>
      <c r="V38" s="104">
        <f t="shared" si="181"/>
        <v>0</v>
      </c>
      <c r="W38" s="91" t="str">
        <f t="shared" ref="W38:W40" si="203">IF(U38=V38,U38,IF(V38&gt;0,V38,U38))</f>
        <v/>
      </c>
      <c r="X38" s="101" t="str">
        <f t="shared" ref="X38:X39" si="204">IF(D38="X",ROUND(S38-$E$7,10),"")</f>
        <v/>
      </c>
      <c r="Y38" s="91" t="str">
        <f t="shared" si="184"/>
        <v/>
      </c>
      <c r="Z38" s="104">
        <f t="shared" si="185"/>
        <v>0</v>
      </c>
      <c r="AA38" s="91" t="str">
        <f t="shared" ref="AA38:AA39" si="205">IF(Y38=Z38,Y38,IF(Z38&gt;0,Z38,Y38))</f>
        <v/>
      </c>
      <c r="AC38" s="70" t="s">
        <v>35</v>
      </c>
      <c r="AD38" s="70"/>
      <c r="AE38" s="51">
        <f>COUNTIF(B$14:B$44,"sm")+Feb!AE38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52">
        <v>45377</v>
      </c>
      <c r="B39" s="54"/>
      <c r="C39" s="54"/>
      <c r="D39" s="47"/>
      <c r="E39" s="55"/>
      <c r="F39" s="56"/>
      <c r="G39" s="91">
        <f t="shared" si="173"/>
        <v>0</v>
      </c>
      <c r="H39" s="55"/>
      <c r="I39" s="56"/>
      <c r="J39" s="91">
        <f t="shared" si="174"/>
        <v>0</v>
      </c>
      <c r="K39" s="91">
        <f t="shared" si="34"/>
        <v>0</v>
      </c>
      <c r="L39" s="55"/>
      <c r="M39" s="56"/>
      <c r="N39" s="91">
        <f t="shared" si="175"/>
        <v>0</v>
      </c>
      <c r="O39" s="55"/>
      <c r="P39" s="56"/>
      <c r="Q39" s="91">
        <f t="shared" si="176"/>
        <v>0</v>
      </c>
      <c r="R39" s="91">
        <f t="shared" si="177"/>
        <v>0</v>
      </c>
      <c r="S39" s="101">
        <f t="shared" si="178"/>
        <v>0</v>
      </c>
      <c r="T39" s="91" t="str">
        <f t="shared" si="202"/>
        <v/>
      </c>
      <c r="U39" s="91" t="str">
        <f t="shared" si="180"/>
        <v/>
      </c>
      <c r="V39" s="104">
        <f t="shared" si="181"/>
        <v>0</v>
      </c>
      <c r="W39" s="91" t="str">
        <f t="shared" si="203"/>
        <v/>
      </c>
      <c r="X39" s="101" t="str">
        <f t="shared" si="204"/>
        <v/>
      </c>
      <c r="Y39" s="91" t="str">
        <f t="shared" si="184"/>
        <v/>
      </c>
      <c r="Z39" s="104">
        <f t="shared" si="185"/>
        <v>0</v>
      </c>
      <c r="AA39" s="91" t="str">
        <f t="shared" si="205"/>
        <v/>
      </c>
      <c r="AC39" s="70" t="s">
        <v>36</v>
      </c>
      <c r="AD39" s="70"/>
      <c r="AE39" s="51">
        <f>COUNTIF(B$14:B$44,"sd")+Feb!AE39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52">
        <v>45378</v>
      </c>
      <c r="B40" s="54"/>
      <c r="C40" s="54"/>
      <c r="D40" s="47"/>
      <c r="E40" s="55"/>
      <c r="F40" s="56"/>
      <c r="G40" s="91">
        <f t="shared" si="173"/>
        <v>0</v>
      </c>
      <c r="H40" s="55"/>
      <c r="I40" s="56"/>
      <c r="J40" s="91">
        <f t="shared" si="174"/>
        <v>0</v>
      </c>
      <c r="K40" s="91">
        <f t="shared" si="34"/>
        <v>0</v>
      </c>
      <c r="L40" s="55"/>
      <c r="M40" s="56"/>
      <c r="N40" s="91">
        <f t="shared" si="175"/>
        <v>0</v>
      </c>
      <c r="O40" s="55"/>
      <c r="P40" s="56"/>
      <c r="Q40" s="91">
        <f t="shared" si="176"/>
        <v>0</v>
      </c>
      <c r="R40" s="91">
        <f t="shared" si="177"/>
        <v>0</v>
      </c>
      <c r="S40" s="101">
        <f t="shared" si="178"/>
        <v>0</v>
      </c>
      <c r="T40" s="91" t="str">
        <f>IF(B40="av",($E$10)*(-1),IF(B40="df",($E$10)*(-1),IF(D40="X","",IF(B40="sd",ROUND(S40-($E$10*(1-$AE$4)),10),IF(S40=0,"",ROUND(S40-$E$10,10))))))</f>
        <v/>
      </c>
      <c r="U40" s="91" t="str">
        <f t="shared" si="180"/>
        <v/>
      </c>
      <c r="V40" s="104">
        <f t="shared" si="181"/>
        <v>0</v>
      </c>
      <c r="W40" s="91" t="str">
        <f t="shared" si="203"/>
        <v/>
      </c>
      <c r="X40" s="101" t="str">
        <f>IF(D40="X",ROUND(S40-$E$10,10),"")</f>
        <v/>
      </c>
      <c r="Y40" s="91" t="str">
        <f t="shared" si="184"/>
        <v/>
      </c>
      <c r="Z40" s="104">
        <f t="shared" si="185"/>
        <v>0</v>
      </c>
      <c r="AA40" s="91" t="str">
        <f>IF(Y40=Z40,Y40,IF(Z40&gt;0,Z40,Y40))</f>
        <v/>
      </c>
      <c r="AC40" s="70" t="s">
        <v>37</v>
      </c>
      <c r="AD40" s="70"/>
      <c r="AE40" s="51">
        <f>COUNTIF(B$14:B$44,"se")+Feb!AE40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45">
        <v>45379</v>
      </c>
      <c r="B41" s="46"/>
      <c r="C41" s="47" t="s">
        <v>55</v>
      </c>
      <c r="D41" s="47"/>
      <c r="E41" s="48"/>
      <c r="F41" s="49"/>
      <c r="G41" s="91">
        <f t="shared" si="173"/>
        <v>0</v>
      </c>
      <c r="H41" s="48"/>
      <c r="I41" s="49"/>
      <c r="J41" s="91">
        <f t="shared" si="174"/>
        <v>0</v>
      </c>
      <c r="K41" s="95">
        <f t="shared" si="34"/>
        <v>0</v>
      </c>
      <c r="L41" s="48"/>
      <c r="M41" s="49"/>
      <c r="N41" s="91">
        <f t="shared" si="175"/>
        <v>0</v>
      </c>
      <c r="O41" s="48"/>
      <c r="P41" s="49"/>
      <c r="Q41" s="91">
        <f t="shared" si="176"/>
        <v>0</v>
      </c>
      <c r="R41" s="95">
        <f t="shared" si="177"/>
        <v>0</v>
      </c>
      <c r="S41" s="95">
        <f t="shared" si="178"/>
        <v>0</v>
      </c>
      <c r="T41" s="95" t="str">
        <f t="shared" ref="T41:T43" si="206">IF($D41="X","",IF($S41=0,"",ROUND($S41,10)))</f>
        <v/>
      </c>
      <c r="U41" s="95" t="str">
        <f t="shared" si="180"/>
        <v/>
      </c>
      <c r="V41" s="103">
        <f t="shared" si="181"/>
        <v>0</v>
      </c>
      <c r="W41" s="95" t="str">
        <f t="shared" ref="W41:W43" si="207">IF($D41="X","",IF($S41=0,"",ROUND($S41,10)))</f>
        <v/>
      </c>
      <c r="X41" s="95" t="str">
        <f t="shared" ref="X41:X43" si="208">IF($D41="X",ROUND($S41,10),"")</f>
        <v/>
      </c>
      <c r="Y41" s="95" t="str">
        <f t="shared" si="184"/>
        <v/>
      </c>
      <c r="Z41" s="95">
        <f t="shared" si="185"/>
        <v>0</v>
      </c>
      <c r="AA41" s="95" t="str">
        <f t="shared" ref="AA41:AA43" si="209">IF($D41="X",ROUND($S41,10),"")</f>
        <v/>
      </c>
      <c r="AC41" s="70" t="s">
        <v>38</v>
      </c>
      <c r="AD41" s="70"/>
      <c r="AE41" s="51">
        <f>COUNTIF(B$14:B$44,"df")+Feb!AE41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13" customFormat="1" ht="14.25" customHeight="1" x14ac:dyDescent="0.5">
      <c r="A42" s="45">
        <v>45380</v>
      </c>
      <c r="B42" s="46"/>
      <c r="C42" s="47" t="s">
        <v>56</v>
      </c>
      <c r="D42" s="47"/>
      <c r="E42" s="48"/>
      <c r="F42" s="49"/>
      <c r="G42" s="91">
        <f t="shared" si="173"/>
        <v>0</v>
      </c>
      <c r="H42" s="48"/>
      <c r="I42" s="49"/>
      <c r="J42" s="91">
        <f t="shared" si="174"/>
        <v>0</v>
      </c>
      <c r="K42" s="95">
        <f t="shared" si="34"/>
        <v>0</v>
      </c>
      <c r="L42" s="48"/>
      <c r="M42" s="49"/>
      <c r="N42" s="91">
        <f t="shared" si="175"/>
        <v>0</v>
      </c>
      <c r="O42" s="48"/>
      <c r="P42" s="49"/>
      <c r="Q42" s="91">
        <f t="shared" si="176"/>
        <v>0</v>
      </c>
      <c r="R42" s="95">
        <f t="shared" si="177"/>
        <v>0</v>
      </c>
      <c r="S42" s="95">
        <f t="shared" si="178"/>
        <v>0</v>
      </c>
      <c r="T42" s="95" t="str">
        <f t="shared" si="206"/>
        <v/>
      </c>
      <c r="U42" s="95" t="str">
        <f t="shared" si="180"/>
        <v/>
      </c>
      <c r="V42" s="103">
        <f t="shared" si="181"/>
        <v>0</v>
      </c>
      <c r="W42" s="95" t="str">
        <f t="shared" si="207"/>
        <v/>
      </c>
      <c r="X42" s="95" t="str">
        <f t="shared" si="208"/>
        <v/>
      </c>
      <c r="Y42" s="95" t="str">
        <f t="shared" si="184"/>
        <v/>
      </c>
      <c r="Z42" s="95">
        <f t="shared" si="185"/>
        <v>0</v>
      </c>
      <c r="AA42" s="95" t="str">
        <f t="shared" si="209"/>
        <v/>
      </c>
      <c r="AC42" s="71" t="s">
        <v>14</v>
      </c>
      <c r="AD42" s="105"/>
      <c r="AE42" s="7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s="13" customFormat="1" ht="14.25" customHeight="1" x14ac:dyDescent="0.5">
      <c r="A43" s="45">
        <v>45381</v>
      </c>
      <c r="B43" s="46"/>
      <c r="C43" s="47" t="s">
        <v>57</v>
      </c>
      <c r="D43" s="47"/>
      <c r="E43" s="48"/>
      <c r="F43" s="49"/>
      <c r="G43" s="91">
        <f t="shared" si="173"/>
        <v>0</v>
      </c>
      <c r="H43" s="48"/>
      <c r="I43" s="49"/>
      <c r="J43" s="91">
        <f t="shared" si="174"/>
        <v>0</v>
      </c>
      <c r="K43" s="95">
        <f t="shared" si="34"/>
        <v>0</v>
      </c>
      <c r="L43" s="48"/>
      <c r="M43" s="49"/>
      <c r="N43" s="91">
        <f t="shared" si="175"/>
        <v>0</v>
      </c>
      <c r="O43" s="48"/>
      <c r="P43" s="49"/>
      <c r="Q43" s="91">
        <f t="shared" si="176"/>
        <v>0</v>
      </c>
      <c r="R43" s="95">
        <f t="shared" si="177"/>
        <v>0</v>
      </c>
      <c r="S43" s="95">
        <f t="shared" si="178"/>
        <v>0</v>
      </c>
      <c r="T43" s="95" t="str">
        <f t="shared" si="206"/>
        <v/>
      </c>
      <c r="U43" s="95" t="str">
        <f t="shared" si="180"/>
        <v/>
      </c>
      <c r="V43" s="103">
        <f t="shared" si="181"/>
        <v>0</v>
      </c>
      <c r="W43" s="95" t="str">
        <f t="shared" si="207"/>
        <v/>
      </c>
      <c r="X43" s="95" t="str">
        <f t="shared" si="208"/>
        <v/>
      </c>
      <c r="Y43" s="95" t="str">
        <f t="shared" si="184"/>
        <v/>
      </c>
      <c r="Z43" s="95">
        <f t="shared" si="185"/>
        <v>0</v>
      </c>
      <c r="AA43" s="95" t="str">
        <f t="shared" si="209"/>
        <v/>
      </c>
      <c r="AC43" s="73" t="s">
        <v>24</v>
      </c>
      <c r="AD43" s="106"/>
      <c r="AE43" s="74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45">
        <v>45382</v>
      </c>
      <c r="B44" s="46"/>
      <c r="C44" s="47" t="s">
        <v>63</v>
      </c>
      <c r="D44" s="47"/>
      <c r="E44" s="48"/>
      <c r="F44" s="49"/>
      <c r="G44" s="91">
        <f t="shared" si="173"/>
        <v>0</v>
      </c>
      <c r="H44" s="48"/>
      <c r="I44" s="49"/>
      <c r="J44" s="91">
        <f t="shared" si="174"/>
        <v>0</v>
      </c>
      <c r="K44" s="95">
        <f t="shared" si="34"/>
        <v>0</v>
      </c>
      <c r="L44" s="48"/>
      <c r="M44" s="49"/>
      <c r="N44" s="91">
        <f t="shared" si="175"/>
        <v>0</v>
      </c>
      <c r="O44" s="48"/>
      <c r="P44" s="49"/>
      <c r="Q44" s="91">
        <f t="shared" si="176"/>
        <v>0</v>
      </c>
      <c r="R44" s="95">
        <f t="shared" si="177"/>
        <v>0</v>
      </c>
      <c r="S44" s="95">
        <f t="shared" si="178"/>
        <v>0</v>
      </c>
      <c r="T44" s="95" t="str">
        <f>IF($D44="X","",IF($S44=0,"",ROUND($S44,10)))</f>
        <v/>
      </c>
      <c r="U44" s="95" t="str">
        <f t="shared" si="180"/>
        <v/>
      </c>
      <c r="V44" s="103">
        <f t="shared" si="181"/>
        <v>0</v>
      </c>
      <c r="W44" s="95" t="str">
        <f>IF($D44="X","",IF($S44=0,"",ROUND($S44,10)))</f>
        <v/>
      </c>
      <c r="X44" s="95" t="str">
        <f>IF($D44="X",ROUND($S44,10),"")</f>
        <v/>
      </c>
      <c r="Y44" s="95" t="str">
        <f t="shared" si="184"/>
        <v/>
      </c>
      <c r="Z44" s="95">
        <f t="shared" si="185"/>
        <v>0</v>
      </c>
      <c r="AA44" s="95" t="str">
        <f>IF($D44="X",ROUND($S44,10),"")</f>
        <v/>
      </c>
      <c r="AC44" s="73" t="s">
        <v>25</v>
      </c>
      <c r="AD44" s="106"/>
      <c r="AE44" s="74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8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AE15:AE17 AE28:AE29">
    <cfRule type="expression" dxfId="150" priority="51" stopIfTrue="1">
      <formula>$AD15&lt;0</formula>
    </cfRule>
  </conditionalFormatting>
  <conditionalFormatting sqref="W45 AA45">
    <cfRule type="expression" dxfId="149" priority="52" stopIfTrue="1">
      <formula>V$45&gt;U$45</formula>
    </cfRule>
  </conditionalFormatting>
  <conditionalFormatting sqref="T45">
    <cfRule type="expression" dxfId="148" priority="55" stopIfTrue="1">
      <formula>$U$45-$V$45&lt;0</formula>
    </cfRule>
  </conditionalFormatting>
  <conditionalFormatting sqref="W17:W21">
    <cfRule type="cellIs" dxfId="147" priority="35" stopIfTrue="1" operator="equal">
      <formula>$U17</formula>
    </cfRule>
    <cfRule type="cellIs" dxfId="146" priority="36" stopIfTrue="1" operator="equal">
      <formula>$V17</formula>
    </cfRule>
  </conditionalFormatting>
  <conditionalFormatting sqref="AA17:AA21">
    <cfRule type="cellIs" dxfId="145" priority="33" stopIfTrue="1" operator="equal">
      <formula>$Y17</formula>
    </cfRule>
    <cfRule type="cellIs" dxfId="144" priority="34" stopIfTrue="1" operator="equal">
      <formula>$Z17</formula>
    </cfRule>
  </conditionalFormatting>
  <conditionalFormatting sqref="W14">
    <cfRule type="cellIs" dxfId="143" priority="31" stopIfTrue="1" operator="equal">
      <formula>$U14</formula>
    </cfRule>
    <cfRule type="cellIs" dxfId="142" priority="32" stopIfTrue="1" operator="equal">
      <formula>$V14</formula>
    </cfRule>
  </conditionalFormatting>
  <conditionalFormatting sqref="AA14">
    <cfRule type="cellIs" dxfId="141" priority="29" stopIfTrue="1" operator="equal">
      <formula>$Y14</formula>
    </cfRule>
    <cfRule type="cellIs" dxfId="140" priority="30" stopIfTrue="1" operator="equal">
      <formula>$Z14</formula>
    </cfRule>
  </conditionalFormatting>
  <conditionalFormatting sqref="W24:W28">
    <cfRule type="cellIs" dxfId="139" priority="23" stopIfTrue="1" operator="equal">
      <formula>$U24</formula>
    </cfRule>
    <cfRule type="cellIs" dxfId="138" priority="24" stopIfTrue="1" operator="equal">
      <formula>$V24</formula>
    </cfRule>
  </conditionalFormatting>
  <conditionalFormatting sqref="AA24:AA28">
    <cfRule type="cellIs" dxfId="137" priority="21" stopIfTrue="1" operator="equal">
      <formula>$Y24</formula>
    </cfRule>
    <cfRule type="cellIs" dxfId="136" priority="22" stopIfTrue="1" operator="equal">
      <formula>$Z24</formula>
    </cfRule>
  </conditionalFormatting>
  <conditionalFormatting sqref="W31:W35">
    <cfRule type="cellIs" dxfId="135" priority="19" stopIfTrue="1" operator="equal">
      <formula>$U31</formula>
    </cfRule>
    <cfRule type="cellIs" dxfId="134" priority="20" stopIfTrue="1" operator="equal">
      <formula>$V31</formula>
    </cfRule>
  </conditionalFormatting>
  <conditionalFormatting sqref="AA31:AA35">
    <cfRule type="cellIs" dxfId="133" priority="17" stopIfTrue="1" operator="equal">
      <formula>$Y31</formula>
    </cfRule>
    <cfRule type="cellIs" dxfId="132" priority="18" stopIfTrue="1" operator="equal">
      <formula>$Z31</formula>
    </cfRule>
  </conditionalFormatting>
  <conditionalFormatting sqref="W39:W40">
    <cfRule type="cellIs" dxfId="131" priority="7" stopIfTrue="1" operator="equal">
      <formula>$U39</formula>
    </cfRule>
    <cfRule type="cellIs" dxfId="130" priority="8" stopIfTrue="1" operator="equal">
      <formula>$V39</formula>
    </cfRule>
  </conditionalFormatting>
  <conditionalFormatting sqref="AA39:AA40">
    <cfRule type="cellIs" dxfId="129" priority="5" stopIfTrue="1" operator="equal">
      <formula>$Y39</formula>
    </cfRule>
    <cfRule type="cellIs" dxfId="128" priority="6" stopIfTrue="1" operator="equal">
      <formula>$Z39</formula>
    </cfRule>
  </conditionalFormatting>
  <conditionalFormatting sqref="W38:W40">
    <cfRule type="cellIs" dxfId="127" priority="3" stopIfTrue="1" operator="equal">
      <formula>$U38</formula>
    </cfRule>
    <cfRule type="cellIs" dxfId="126" priority="4" stopIfTrue="1" operator="equal">
      <formula>$V38</formula>
    </cfRule>
  </conditionalFormatting>
  <conditionalFormatting sqref="AA38:AA40">
    <cfRule type="cellIs" dxfId="125" priority="1" stopIfTrue="1" operator="equal">
      <formula>$Y38</formula>
    </cfRule>
    <cfRule type="cellIs" dxfId="124" priority="2" stopIfTrue="1" operator="equal">
      <formula>$Z38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L176"/>
  <sheetViews>
    <sheetView topLeftCell="A5" workbookViewId="0">
      <selection activeCell="A22" sqref="A22:A43"/>
    </sheetView>
  </sheetViews>
  <sheetFormatPr baseColWidth="10" defaultColWidth="9.1796875" defaultRowHeight="15.75" customHeight="1" x14ac:dyDescent="0.5"/>
  <cols>
    <col min="1" max="1" width="10.26953125" style="2" customWidth="1"/>
    <col min="2" max="2" width="6.453125" style="3" customWidth="1"/>
    <col min="3" max="3" width="17.7265625" style="3" customWidth="1"/>
    <col min="4" max="4" width="4.1796875" style="3" customWidth="1"/>
    <col min="5" max="5" width="4.1796875" style="4" customWidth="1"/>
    <col min="6" max="6" width="4.1796875" style="5" customWidth="1"/>
    <col min="7" max="7" width="5.7265625" style="6" hidden="1" customWidth="1"/>
    <col min="8" max="8" width="4.1796875" style="4" customWidth="1"/>
    <col min="9" max="9" width="4.1796875" style="5" customWidth="1"/>
    <col min="10" max="10" width="4.7265625" style="6" hidden="1" customWidth="1"/>
    <col min="11" max="11" width="7.7265625" style="6" customWidth="1"/>
    <col min="12" max="12" width="4.1796875" style="4" customWidth="1"/>
    <col min="13" max="13" width="4.1796875" style="5" customWidth="1"/>
    <col min="14" max="14" width="5.7265625" style="6" hidden="1" customWidth="1"/>
    <col min="15" max="16" width="4.1796875" style="4" customWidth="1"/>
    <col min="17" max="17" width="4.7265625" style="6" hidden="1" customWidth="1"/>
    <col min="18" max="18" width="7.7265625" style="5" customWidth="1"/>
    <col min="19" max="19" width="7.7265625" style="7" customWidth="1"/>
    <col min="20" max="20" width="11.1796875" style="7" hidden="1" customWidth="1"/>
    <col min="21" max="22" width="8.7265625" style="7" hidden="1" customWidth="1"/>
    <col min="23" max="23" width="7.7265625" style="7" customWidth="1"/>
    <col min="24" max="24" width="19.54296875" style="7" hidden="1" customWidth="1"/>
    <col min="25" max="26" width="7.7265625" style="7" hidden="1" customWidth="1"/>
    <col min="27" max="27" width="8.81640625" style="7" bestFit="1" customWidth="1"/>
    <col min="28" max="28" width="2.7265625" style="3" customWidth="1"/>
    <col min="29" max="29" width="35.453125" style="3" customWidth="1"/>
    <col min="30" max="30" width="20.54296875" style="3" hidden="1" customWidth="1"/>
    <col min="31" max="31" width="8.81640625" style="83" bestFit="1" customWidth="1"/>
    <col min="32" max="34" width="9.1796875" style="9" customWidth="1"/>
    <col min="35" max="35" width="6.81640625" style="9" customWidth="1"/>
    <col min="36" max="36" width="24" style="9" customWidth="1"/>
    <col min="37" max="37" width="26.453125" style="9" customWidth="1"/>
    <col min="38" max="38" width="14" style="9" customWidth="1"/>
    <col min="39" max="64" width="9.1796875" style="9" customWidth="1"/>
    <col min="65" max="16384" width="9.1796875" style="3"/>
  </cols>
  <sheetData>
    <row r="1" spans="1:64" ht="30" customHeight="1" x14ac:dyDescent="1">
      <c r="A1" s="3"/>
      <c r="AC1" s="8"/>
      <c r="AD1" s="8"/>
      <c r="AE1" s="1" t="s">
        <v>77</v>
      </c>
      <c r="AF1" s="5"/>
      <c r="AG1" s="5"/>
      <c r="AH1" s="5"/>
      <c r="AI1" s="5"/>
      <c r="AJ1" s="5"/>
      <c r="AK1" s="7"/>
      <c r="AL1" s="7"/>
      <c r="AM1" s="7"/>
      <c r="AN1" s="7"/>
    </row>
    <row r="2" spans="1:64" ht="9.75" customHeight="1" x14ac:dyDescent="1">
      <c r="A2" s="10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64" ht="15" customHeight="1" x14ac:dyDescent="1">
      <c r="A3" s="10"/>
      <c r="AC3" s="118" t="s">
        <v>1</v>
      </c>
      <c r="AD3" s="11"/>
      <c r="AE3" s="119"/>
      <c r="AF3" s="5"/>
      <c r="AG3" s="5"/>
      <c r="AH3" s="5"/>
      <c r="AI3" s="5"/>
      <c r="AJ3" s="5"/>
      <c r="AK3" s="7"/>
      <c r="AL3" s="7"/>
      <c r="AM3" s="7"/>
      <c r="AN3" s="7"/>
    </row>
    <row r="4" spans="1:64" ht="15" customHeight="1" x14ac:dyDescent="0.5">
      <c r="M4" s="115"/>
      <c r="AC4" s="11" t="s">
        <v>9</v>
      </c>
      <c r="AD4" s="11"/>
      <c r="AE4" s="119"/>
      <c r="AF4" s="12"/>
      <c r="AG4" s="12"/>
      <c r="AH4" s="12"/>
      <c r="AI4" s="12"/>
      <c r="AJ4" s="12"/>
      <c r="AK4" s="12"/>
      <c r="AL4" s="12"/>
      <c r="AM4" s="12"/>
      <c r="AN4" s="12"/>
    </row>
    <row r="5" spans="1:64" s="13" customFormat="1" ht="15" customHeight="1" x14ac:dyDescent="0.8">
      <c r="B5" s="12"/>
      <c r="C5" s="128"/>
      <c r="D5" s="128"/>
      <c r="E5" s="129"/>
      <c r="F5" s="138" t="str">
        <f>IF(Aug!F5="","",Aug!F5)</f>
        <v/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C5" s="131" t="s">
        <v>73</v>
      </c>
      <c r="AD5" s="19"/>
      <c r="AE5" s="120">
        <f>IF(Mar!AE5="","",Mar!AE5)</f>
        <v>25</v>
      </c>
      <c r="AF5" s="12"/>
      <c r="AG5" s="12"/>
      <c r="AH5" s="12"/>
      <c r="AI5" s="12"/>
      <c r="AJ5" s="12"/>
      <c r="AK5" s="12"/>
      <c r="AL5" s="12"/>
      <c r="AM5" s="12"/>
      <c r="AN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s="13" customFormat="1" ht="15" customHeight="1" x14ac:dyDescent="0.8">
      <c r="B6" s="128"/>
      <c r="C6" s="128"/>
      <c r="D6" s="130" t="s">
        <v>0</v>
      </c>
      <c r="E6" s="129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C6" s="131" t="s">
        <v>74</v>
      </c>
      <c r="AE6" s="121"/>
      <c r="AF6" s="21"/>
      <c r="AG6" s="22"/>
      <c r="AH6" s="23"/>
      <c r="AI6" s="2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s="13" customFormat="1" ht="15" hidden="1" customHeight="1" x14ac:dyDescent="0.5">
      <c r="A7" s="8" t="s">
        <v>17</v>
      </c>
      <c r="B7" s="25"/>
      <c r="C7" s="26"/>
      <c r="D7" s="26"/>
      <c r="E7" s="92">
        <f>IF($AE$3&lt;&gt;0,$AE$3*G7,G7)</f>
        <v>0.3125</v>
      </c>
      <c r="F7" s="12"/>
      <c r="G7" s="94">
        <v>0.3125</v>
      </c>
      <c r="H7" s="12"/>
      <c r="I7" s="12"/>
      <c r="J7" s="12"/>
      <c r="K7" s="12"/>
      <c r="L7" s="17"/>
      <c r="M7" s="12"/>
      <c r="N7" s="12"/>
      <c r="O7" s="12"/>
      <c r="P7" s="28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8"/>
      <c r="AD7" s="8"/>
      <c r="AE7" s="29"/>
      <c r="AF7" s="21"/>
      <c r="AG7" s="22"/>
      <c r="AH7" s="23"/>
      <c r="AI7" s="24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13" customFormat="1" ht="15" hidden="1" customHeight="1" x14ac:dyDescent="0.5">
      <c r="A8" s="8" t="s">
        <v>18</v>
      </c>
      <c r="B8" s="25"/>
      <c r="C8" s="26"/>
      <c r="D8" s="26"/>
      <c r="E8" s="92">
        <f>IF($AE$3&lt;&gt;0,$AE$3*G8,G8)</f>
        <v>0.3125</v>
      </c>
      <c r="F8" s="12"/>
      <c r="G8" s="94">
        <v>0.3125</v>
      </c>
      <c r="H8" s="12"/>
      <c r="I8" s="12"/>
      <c r="J8" s="12"/>
      <c r="K8" s="12"/>
      <c r="L8" s="17"/>
      <c r="M8" s="12"/>
      <c r="N8" s="12"/>
      <c r="O8" s="12"/>
      <c r="P8" s="28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C8" s="8"/>
      <c r="AD8" s="8"/>
      <c r="AE8" s="29"/>
      <c r="AF8" s="21"/>
      <c r="AG8" s="22"/>
      <c r="AH8" s="23"/>
      <c r="AI8" s="2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s="13" customFormat="1" ht="15" hidden="1" customHeight="1" x14ac:dyDescent="0.5">
      <c r="A9" s="8" t="s">
        <v>19</v>
      </c>
      <c r="B9" s="25"/>
      <c r="C9" s="26"/>
      <c r="D9" s="26"/>
      <c r="E9" s="92">
        <f>IF($AE$3&lt;&gt;0,$AE$3*G9,G9)</f>
        <v>0.22916666666666666</v>
      </c>
      <c r="F9" s="30"/>
      <c r="G9" s="96">
        <v>0.22916666666666666</v>
      </c>
      <c r="H9" s="30"/>
      <c r="I9" s="30"/>
      <c r="J9" s="15"/>
      <c r="K9" s="31"/>
      <c r="L9" s="32"/>
      <c r="M9" s="15"/>
      <c r="N9" s="15"/>
      <c r="O9" s="15"/>
      <c r="P9" s="16"/>
      <c r="Q9" s="12"/>
      <c r="R9" s="12"/>
      <c r="AE9" s="29"/>
      <c r="AF9" s="21"/>
      <c r="AG9" s="22"/>
      <c r="AH9" s="23"/>
      <c r="AI9" s="24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s="13" customFormat="1" ht="15" hidden="1" customHeight="1" x14ac:dyDescent="0.5">
      <c r="A10" s="8" t="s">
        <v>40</v>
      </c>
      <c r="B10" s="26"/>
      <c r="C10" s="26"/>
      <c r="D10" s="26"/>
      <c r="E10" s="92">
        <f>IF($AE$3&lt;&gt;0,$AE$3*G10,G10)</f>
        <v>0.16666666666666666</v>
      </c>
      <c r="F10" s="98"/>
      <c r="G10" s="100">
        <v>0.16666666666666666</v>
      </c>
      <c r="H10" s="98"/>
      <c r="I10" s="98"/>
      <c r="J10" s="12"/>
      <c r="K10" s="99"/>
      <c r="L10" s="17"/>
      <c r="M10" s="12"/>
      <c r="N10" s="12"/>
      <c r="O10" s="12"/>
      <c r="P10" s="12"/>
      <c r="Q10" s="12"/>
      <c r="R10" s="12"/>
      <c r="AE10" s="29"/>
      <c r="AF10" s="21"/>
      <c r="AG10" s="22"/>
      <c r="AH10" s="23"/>
      <c r="AI10" s="24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13" customFormat="1" ht="15" hidden="1" customHeight="1" x14ac:dyDescent="0.5">
      <c r="A11" s="8" t="s">
        <v>39</v>
      </c>
      <c r="B11" s="26"/>
      <c r="C11" s="26"/>
      <c r="D11" s="26"/>
      <c r="E11" s="92">
        <f>IF($AE$3&lt;&gt;0,$AE$3*G11,G11)</f>
        <v>8.3333333333333329E-2</v>
      </c>
      <c r="F11" s="98"/>
      <c r="G11" s="100">
        <v>8.3333333333333329E-2</v>
      </c>
      <c r="H11" s="98"/>
      <c r="I11" s="98"/>
      <c r="J11" s="12"/>
      <c r="K11" s="99"/>
      <c r="L11" s="17"/>
      <c r="M11" s="12"/>
      <c r="N11" s="12"/>
      <c r="O11" s="12"/>
      <c r="P11" s="12"/>
      <c r="Q11" s="12"/>
      <c r="R11" s="12"/>
      <c r="AE11" s="29"/>
      <c r="AF11" s="21"/>
      <c r="AG11" s="22"/>
      <c r="AH11" s="23"/>
      <c r="AI11" s="24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13" customFormat="1" ht="21" customHeight="1" x14ac:dyDescent="0.5">
      <c r="A12" s="8"/>
      <c r="B12" s="26"/>
      <c r="C12" s="26"/>
      <c r="D12" s="26"/>
      <c r="E12" s="17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2"/>
      <c r="R12" s="12"/>
      <c r="AC12" s="8"/>
      <c r="AD12" s="8"/>
      <c r="AE12" s="29"/>
      <c r="AF12" s="21"/>
      <c r="AG12" s="22"/>
      <c r="AH12" s="23"/>
      <c r="AI12" s="24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s="13" customFormat="1" ht="18.75" customHeight="1" x14ac:dyDescent="0.5">
      <c r="A13" s="33" t="s">
        <v>2</v>
      </c>
      <c r="B13" s="34" t="s">
        <v>3</v>
      </c>
      <c r="C13" s="35" t="s">
        <v>4</v>
      </c>
      <c r="D13" s="35" t="s">
        <v>20</v>
      </c>
      <c r="E13" s="36" t="s">
        <v>5</v>
      </c>
      <c r="F13" s="37"/>
      <c r="G13" s="38"/>
      <c r="H13" s="36" t="s">
        <v>6</v>
      </c>
      <c r="I13" s="37"/>
      <c r="J13" s="38"/>
      <c r="K13" s="39" t="s">
        <v>48</v>
      </c>
      <c r="L13" s="36" t="s">
        <v>5</v>
      </c>
      <c r="M13" s="37"/>
      <c r="N13" s="38"/>
      <c r="O13" s="36" t="s">
        <v>6</v>
      </c>
      <c r="P13" s="37"/>
      <c r="Q13" s="38"/>
      <c r="R13" s="40" t="s">
        <v>48</v>
      </c>
      <c r="S13" s="41" t="s">
        <v>7</v>
      </c>
      <c r="T13" s="42" t="s">
        <v>44</v>
      </c>
      <c r="U13" s="42" t="s">
        <v>42</v>
      </c>
      <c r="V13" s="42" t="s">
        <v>41</v>
      </c>
      <c r="W13" s="42" t="s">
        <v>8</v>
      </c>
      <c r="X13" s="42" t="s">
        <v>45</v>
      </c>
      <c r="Y13" s="42" t="s">
        <v>46</v>
      </c>
      <c r="Z13" s="42" t="s">
        <v>47</v>
      </c>
      <c r="AA13" s="42" t="s">
        <v>21</v>
      </c>
      <c r="AC13" s="43" t="s">
        <v>27</v>
      </c>
      <c r="AD13" s="43"/>
      <c r="AE13" s="44"/>
      <c r="AF13" s="21"/>
      <c r="AG13" s="22"/>
      <c r="AH13" s="23"/>
      <c r="AI13" s="24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s="13" customFormat="1" ht="14.25" customHeight="1" x14ac:dyDescent="0.5">
      <c r="A14" s="45">
        <v>45383</v>
      </c>
      <c r="B14" s="46"/>
      <c r="C14" s="47" t="s">
        <v>64</v>
      </c>
      <c r="D14" s="47"/>
      <c r="E14" s="48"/>
      <c r="F14" s="49"/>
      <c r="G14" s="91">
        <f t="shared" ref="G14:G15" si="0">IF(E14="",0,CONCATENATE(E14,":",F14))</f>
        <v>0</v>
      </c>
      <c r="H14" s="48"/>
      <c r="I14" s="49"/>
      <c r="J14" s="91">
        <f t="shared" ref="J14:J15" si="1">IF(H14="",0,CONCATENATE(H14,":",I14))</f>
        <v>0</v>
      </c>
      <c r="K14" s="95">
        <f t="shared" ref="K14:K15" si="2">J14-G14</f>
        <v>0</v>
      </c>
      <c r="L14" s="48"/>
      <c r="M14" s="49"/>
      <c r="N14" s="91">
        <f t="shared" ref="N14:N15" si="3">IF(L14="",0,CONCATENATE(L14,":",M14))</f>
        <v>0</v>
      </c>
      <c r="O14" s="48"/>
      <c r="P14" s="49"/>
      <c r="Q14" s="91">
        <f t="shared" ref="Q14:Q15" si="4">IF(O14="",0,CONCATENATE(O14,":",P14))</f>
        <v>0</v>
      </c>
      <c r="R14" s="95">
        <f t="shared" ref="R14:R15" si="5">Q14-N14</f>
        <v>0</v>
      </c>
      <c r="S14" s="95">
        <f t="shared" ref="S14:S15" si="6">K14+R14</f>
        <v>0</v>
      </c>
      <c r="T14" s="95" t="str">
        <f>IF($D14="X","",IF($S14=0,"",ROUND($S14,10)))</f>
        <v/>
      </c>
      <c r="U14" s="95" t="str">
        <f t="shared" ref="U14:U15" si="7">IF(T14&gt;0,T14,0)</f>
        <v/>
      </c>
      <c r="V14" s="103">
        <f t="shared" ref="V14:V15" si="8">IF(T14&lt;0,T14*(-1),0)</f>
        <v>0</v>
      </c>
      <c r="W14" s="95" t="str">
        <f>IF($D14="X","",IF($S14=0,"",ROUND($S14,10)))</f>
        <v/>
      </c>
      <c r="X14" s="95" t="str">
        <f>IF($D14="X",ROUND($S14,10),"")</f>
        <v/>
      </c>
      <c r="Y14" s="95" t="str">
        <f t="shared" ref="Y14:Y15" si="9">IF(X14&gt;0,X14,0)</f>
        <v/>
      </c>
      <c r="Z14" s="95">
        <f t="shared" ref="Z14:Z15" si="10">IF(X14&lt;0,X14*(-1),0)</f>
        <v>0</v>
      </c>
      <c r="AA14" s="95" t="str">
        <f>IF($D14="X",ROUND($S14,10),"")</f>
        <v/>
      </c>
      <c r="AC14" s="50"/>
      <c r="AD14" s="50"/>
      <c r="AE14" s="51"/>
      <c r="AF14" s="21"/>
      <c r="AG14" s="22"/>
      <c r="AH14" s="23"/>
      <c r="AI14" s="24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s="13" customFormat="1" ht="14.25" customHeight="1" x14ac:dyDescent="0.5">
      <c r="A15" s="52">
        <v>45384</v>
      </c>
      <c r="B15" s="54"/>
      <c r="C15" s="54"/>
      <c r="D15" s="47"/>
      <c r="E15" s="55"/>
      <c r="F15" s="56"/>
      <c r="G15" s="91">
        <f t="shared" si="0"/>
        <v>0</v>
      </c>
      <c r="H15" s="55"/>
      <c r="I15" s="56"/>
      <c r="J15" s="91">
        <f t="shared" si="1"/>
        <v>0</v>
      </c>
      <c r="K15" s="91">
        <f t="shared" si="2"/>
        <v>0</v>
      </c>
      <c r="L15" s="55"/>
      <c r="M15" s="56"/>
      <c r="N15" s="91">
        <f t="shared" si="3"/>
        <v>0</v>
      </c>
      <c r="O15" s="55"/>
      <c r="P15" s="56"/>
      <c r="Q15" s="91">
        <f t="shared" si="4"/>
        <v>0</v>
      </c>
      <c r="R15" s="91">
        <f t="shared" si="5"/>
        <v>0</v>
      </c>
      <c r="S15" s="101">
        <f t="shared" si="6"/>
        <v>0</v>
      </c>
      <c r="T15" s="91" t="str">
        <f t="shared" ref="T15" si="11">IF(B15="av",($E$7)*(-1),IF(B15="df",($E$7)*(-1),IF(D15="X","",IF(B15="sd",ROUND(S15-($E$7*(1-$AE$4)),10),IF(S15=0,"",ROUND(S15-$E$7,10))))))</f>
        <v/>
      </c>
      <c r="U15" s="91" t="str">
        <f t="shared" si="7"/>
        <v/>
      </c>
      <c r="V15" s="104">
        <f t="shared" si="8"/>
        <v>0</v>
      </c>
      <c r="W15" s="91" t="str">
        <f t="shared" ref="W15" si="12">IF(U15=V15,U15,IF(V15&gt;0,V15,U15))</f>
        <v/>
      </c>
      <c r="X15" s="101" t="str">
        <f t="shared" ref="X15" si="13">IF(D15="X",ROUND(S15-$E$7,10),"")</f>
        <v/>
      </c>
      <c r="Y15" s="91" t="str">
        <f t="shared" si="9"/>
        <v/>
      </c>
      <c r="Z15" s="104">
        <f t="shared" si="10"/>
        <v>0</v>
      </c>
      <c r="AA15" s="91" t="str">
        <f t="shared" ref="AA15" si="14">IF(Y15=Z15,Y15,IF(Z15&gt;0,Z15,Y15))</f>
        <v/>
      </c>
      <c r="AC15" s="50" t="s">
        <v>10</v>
      </c>
      <c r="AD15" s="108">
        <f>Mar!AD17</f>
        <v>0</v>
      </c>
      <c r="AE15" s="104">
        <f>IF(AD15=0,0,IF(AD15&lt;0,AD15*(-1),AD15))</f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13" customFormat="1" ht="14.25" customHeight="1" x14ac:dyDescent="0.5">
      <c r="A16" s="52">
        <v>45385</v>
      </c>
      <c r="B16" s="54"/>
      <c r="C16" s="54"/>
      <c r="D16" s="47"/>
      <c r="E16" s="55"/>
      <c r="F16" s="56"/>
      <c r="G16" s="91">
        <f t="shared" ref="G16:G22" si="15">IF(E16="",0,CONCATENATE(E16,":",F16))</f>
        <v>0</v>
      </c>
      <c r="H16" s="55"/>
      <c r="I16" s="56"/>
      <c r="J16" s="91">
        <f t="shared" ref="J16:J22" si="16">IF(H16="",0,CONCATENATE(H16,":",I16))</f>
        <v>0</v>
      </c>
      <c r="K16" s="91">
        <f t="shared" ref="K16:K22" si="17">J16-G16</f>
        <v>0</v>
      </c>
      <c r="L16" s="55"/>
      <c r="M16" s="56"/>
      <c r="N16" s="91">
        <f t="shared" ref="N16:N22" si="18">IF(L16="",0,CONCATENATE(L16,":",M16))</f>
        <v>0</v>
      </c>
      <c r="O16" s="55"/>
      <c r="P16" s="56"/>
      <c r="Q16" s="91">
        <f t="shared" ref="Q16:Q22" si="19">IF(O16="",0,CONCATENATE(O16,":",P16))</f>
        <v>0</v>
      </c>
      <c r="R16" s="91">
        <f t="shared" ref="R16:R22" si="20">Q16-N16</f>
        <v>0</v>
      </c>
      <c r="S16" s="101">
        <f t="shared" ref="S16:S22" si="21">K16+R16</f>
        <v>0</v>
      </c>
      <c r="T16" s="91" t="str">
        <f t="shared" ref="T16:T17" si="22">IF(B16="av",($E$7)*(-1),IF(B16="df",($E$7)*(-1),IF(D16="X","",IF(B16="sd",ROUND(S16-($E$7*(1-$AE$4)),10),IF(S16=0,"",ROUND(S16-$E$7,10))))))</f>
        <v/>
      </c>
      <c r="U16" s="91" t="str">
        <f t="shared" ref="U16:U22" si="23">IF(T16&gt;0,T16,0)</f>
        <v/>
      </c>
      <c r="V16" s="104">
        <f t="shared" ref="V16:V22" si="24">IF(T16&lt;0,T16*(-1),0)</f>
        <v>0</v>
      </c>
      <c r="W16" s="91" t="str">
        <f t="shared" ref="W16:W18" si="25">IF(U16=V16,U16,IF(V16&gt;0,V16,U16))</f>
        <v/>
      </c>
      <c r="X16" s="101" t="str">
        <f t="shared" ref="X16:X17" si="26">IF(D16="X",ROUND(S16-$E$7,10),"")</f>
        <v/>
      </c>
      <c r="Y16" s="91" t="str">
        <f t="shared" ref="Y16:Y18" si="27">IF(X16&gt;0,X16,0)</f>
        <v/>
      </c>
      <c r="Z16" s="104">
        <f t="shared" ref="Z16:Z18" si="28">IF(X16&lt;0,X16*(-1),0)</f>
        <v>0</v>
      </c>
      <c r="AA16" s="91" t="str">
        <f t="shared" ref="AA16:AA17" si="29">IF(Y16=Z16,Y16,IF(Z16&gt;0,Z16,Y16))</f>
        <v/>
      </c>
      <c r="AC16" s="50" t="s">
        <v>43</v>
      </c>
      <c r="AD16" s="108">
        <f>U$45-V$45</f>
        <v>0</v>
      </c>
      <c r="AE16" s="104">
        <f>IF(AD16=0,0,IF(AD16&lt;0,AD16*(-1),AD16))</f>
        <v>0</v>
      </c>
      <c r="AF16" s="12"/>
      <c r="AG16" s="12"/>
      <c r="AH16" s="12"/>
      <c r="AI16" s="12"/>
      <c r="AJ16" s="12"/>
      <c r="AK16" s="12"/>
      <c r="AL16" s="5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13" customFormat="1" ht="14.25" customHeight="1" x14ac:dyDescent="0.5">
      <c r="A17" s="52">
        <v>45386</v>
      </c>
      <c r="B17" s="54"/>
      <c r="C17" s="54"/>
      <c r="D17" s="47"/>
      <c r="E17" s="55"/>
      <c r="F17" s="56"/>
      <c r="G17" s="91">
        <f t="shared" si="15"/>
        <v>0</v>
      </c>
      <c r="H17" s="55"/>
      <c r="I17" s="56"/>
      <c r="J17" s="91">
        <f t="shared" si="16"/>
        <v>0</v>
      </c>
      <c r="K17" s="91">
        <f t="shared" si="17"/>
        <v>0</v>
      </c>
      <c r="L17" s="55"/>
      <c r="M17" s="56"/>
      <c r="N17" s="91">
        <f t="shared" si="18"/>
        <v>0</v>
      </c>
      <c r="O17" s="55"/>
      <c r="P17" s="56"/>
      <c r="Q17" s="91">
        <f t="shared" si="19"/>
        <v>0</v>
      </c>
      <c r="R17" s="91">
        <f t="shared" si="20"/>
        <v>0</v>
      </c>
      <c r="S17" s="101">
        <f t="shared" si="21"/>
        <v>0</v>
      </c>
      <c r="T17" s="91" t="str">
        <f t="shared" si="22"/>
        <v/>
      </c>
      <c r="U17" s="91" t="str">
        <f t="shared" si="23"/>
        <v/>
      </c>
      <c r="V17" s="104">
        <f t="shared" si="24"/>
        <v>0</v>
      </c>
      <c r="W17" s="91" t="str">
        <f t="shared" si="25"/>
        <v/>
      </c>
      <c r="X17" s="101" t="str">
        <f t="shared" si="26"/>
        <v/>
      </c>
      <c r="Y17" s="91" t="str">
        <f t="shared" si="27"/>
        <v/>
      </c>
      <c r="Z17" s="104">
        <f t="shared" si="28"/>
        <v>0</v>
      </c>
      <c r="AA17" s="91" t="str">
        <f t="shared" si="29"/>
        <v/>
      </c>
      <c r="AC17" s="50" t="s">
        <v>11</v>
      </c>
      <c r="AD17" s="108">
        <f>AD15+AD16</f>
        <v>0</v>
      </c>
      <c r="AE17" s="104">
        <f>IF(AD17=0,0,IF(AD17&lt;0,AD17*(-1),AD17))</f>
        <v>0</v>
      </c>
      <c r="AF17" s="59"/>
      <c r="AG17" s="12"/>
      <c r="AH17" s="12"/>
      <c r="AI17" s="12"/>
      <c r="AJ17" s="12"/>
      <c r="AK17" s="12"/>
      <c r="AL17" s="5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13" customFormat="1" ht="14.25" customHeight="1" x14ac:dyDescent="0.5">
      <c r="A18" s="52">
        <v>45387</v>
      </c>
      <c r="B18" s="54"/>
      <c r="C18" s="54"/>
      <c r="D18" s="47"/>
      <c r="E18" s="55"/>
      <c r="F18" s="56"/>
      <c r="G18" s="91">
        <f t="shared" si="15"/>
        <v>0</v>
      </c>
      <c r="H18" s="55"/>
      <c r="I18" s="56"/>
      <c r="J18" s="91">
        <f t="shared" si="16"/>
        <v>0</v>
      </c>
      <c r="K18" s="91">
        <f t="shared" si="17"/>
        <v>0</v>
      </c>
      <c r="L18" s="55"/>
      <c r="M18" s="56"/>
      <c r="N18" s="91">
        <f t="shared" si="18"/>
        <v>0</v>
      </c>
      <c r="O18" s="55"/>
      <c r="P18" s="56"/>
      <c r="Q18" s="91">
        <f t="shared" si="19"/>
        <v>0</v>
      </c>
      <c r="R18" s="91">
        <f t="shared" si="20"/>
        <v>0</v>
      </c>
      <c r="S18" s="101">
        <f t="shared" si="21"/>
        <v>0</v>
      </c>
      <c r="T18" s="91" t="str">
        <f>IF(B18="av",($E$10)*(-1),IF(B18="df",($E$10)*(-1),IF(D18="X","",IF(B18="sd",ROUND(S18-($E$10*(1-$AE$4)),10),IF(S18=0,"",ROUND(S18-$E$10,10))))))</f>
        <v/>
      </c>
      <c r="U18" s="91" t="str">
        <f t="shared" si="23"/>
        <v/>
      </c>
      <c r="V18" s="104">
        <f t="shared" si="24"/>
        <v>0</v>
      </c>
      <c r="W18" s="91" t="str">
        <f t="shared" si="25"/>
        <v/>
      </c>
      <c r="X18" s="101" t="str">
        <f>IF(D18="X",ROUND(S18-$E$10,10),"")</f>
        <v/>
      </c>
      <c r="Y18" s="91" t="str">
        <f t="shared" si="27"/>
        <v/>
      </c>
      <c r="Z18" s="104">
        <f t="shared" si="28"/>
        <v>0</v>
      </c>
      <c r="AA18" s="91" t="str">
        <f>IF(Y18=Z18,Y18,IF(Z18&gt;0,Z18,Y18))</f>
        <v/>
      </c>
      <c r="AC18" s="20"/>
      <c r="AD18" s="20"/>
      <c r="AE18" s="60"/>
      <c r="AF18" s="12"/>
      <c r="AG18" s="12"/>
      <c r="AH18" s="12"/>
      <c r="AI18" s="12"/>
      <c r="AJ18" s="12"/>
      <c r="AK18" s="12"/>
      <c r="AL18" s="5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13" customFormat="1" ht="14.25" customHeight="1" x14ac:dyDescent="0.5">
      <c r="A19" s="45">
        <v>45388</v>
      </c>
      <c r="B19" s="46"/>
      <c r="C19" s="47"/>
      <c r="D19" s="47"/>
      <c r="E19" s="48"/>
      <c r="F19" s="49"/>
      <c r="G19" s="91">
        <f t="shared" si="15"/>
        <v>0</v>
      </c>
      <c r="H19" s="48"/>
      <c r="I19" s="49"/>
      <c r="J19" s="91">
        <f t="shared" si="16"/>
        <v>0</v>
      </c>
      <c r="K19" s="95">
        <f t="shared" si="17"/>
        <v>0</v>
      </c>
      <c r="L19" s="48"/>
      <c r="M19" s="49"/>
      <c r="N19" s="91">
        <f t="shared" si="18"/>
        <v>0</v>
      </c>
      <c r="O19" s="48"/>
      <c r="P19" s="49"/>
      <c r="Q19" s="91">
        <f t="shared" si="19"/>
        <v>0</v>
      </c>
      <c r="R19" s="95">
        <f t="shared" si="20"/>
        <v>0</v>
      </c>
      <c r="S19" s="95">
        <f t="shared" si="21"/>
        <v>0</v>
      </c>
      <c r="T19" s="95" t="str">
        <f t="shared" ref="T19:T20" si="30">IF($D19="X","",IF($S19=0,"",ROUND($S19,10)))</f>
        <v/>
      </c>
      <c r="U19" s="95" t="str">
        <f t="shared" si="23"/>
        <v/>
      </c>
      <c r="V19" s="103">
        <f t="shared" si="24"/>
        <v>0</v>
      </c>
      <c r="W19" s="95" t="str">
        <f t="shared" ref="W19:W20" si="31">IF($D19="X","",IF($S19=0,"",ROUND($S19,10)))</f>
        <v/>
      </c>
      <c r="X19" s="95" t="str">
        <f t="shared" ref="X19:X20" si="32">IF($D19="X",ROUND($S19,10),"")</f>
        <v/>
      </c>
      <c r="Y19" s="95" t="str">
        <f t="shared" ref="Y19:Y25" si="33">IF(X19&gt;0,X19,0)</f>
        <v/>
      </c>
      <c r="Z19" s="95">
        <f t="shared" ref="Z19:Z25" si="34">IF(X19&lt;0,X19*(-1),0)</f>
        <v>0</v>
      </c>
      <c r="AA19" s="95" t="str">
        <f t="shared" ref="AA19:AA20" si="35">IF($D19="X",ROUND($S19,10),"")</f>
        <v/>
      </c>
      <c r="AC19" s="109" t="s">
        <v>50</v>
      </c>
      <c r="AD19" s="109"/>
      <c r="AE19" s="110"/>
      <c r="AF19" s="12"/>
      <c r="AG19" s="12"/>
      <c r="AH19" s="12"/>
      <c r="AI19" s="12"/>
      <c r="AJ19" s="12"/>
      <c r="AK19" s="12"/>
      <c r="AL19" s="5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13" customFormat="1" ht="14.25" customHeight="1" x14ac:dyDescent="0.5">
      <c r="A20" s="45">
        <v>45389</v>
      </c>
      <c r="B20" s="46"/>
      <c r="C20" s="47"/>
      <c r="D20" s="47"/>
      <c r="E20" s="48"/>
      <c r="F20" s="49"/>
      <c r="G20" s="91">
        <f t="shared" si="15"/>
        <v>0</v>
      </c>
      <c r="H20" s="48"/>
      <c r="I20" s="49"/>
      <c r="J20" s="91">
        <f t="shared" si="16"/>
        <v>0</v>
      </c>
      <c r="K20" s="95">
        <f t="shared" si="17"/>
        <v>0</v>
      </c>
      <c r="L20" s="48"/>
      <c r="M20" s="49"/>
      <c r="N20" s="91">
        <f t="shared" si="18"/>
        <v>0</v>
      </c>
      <c r="O20" s="48"/>
      <c r="P20" s="49"/>
      <c r="Q20" s="91">
        <f t="shared" si="19"/>
        <v>0</v>
      </c>
      <c r="R20" s="95">
        <f t="shared" si="20"/>
        <v>0</v>
      </c>
      <c r="S20" s="95">
        <f t="shared" si="21"/>
        <v>0</v>
      </c>
      <c r="T20" s="95" t="str">
        <f t="shared" si="30"/>
        <v/>
      </c>
      <c r="U20" s="95" t="str">
        <f t="shared" si="23"/>
        <v/>
      </c>
      <c r="V20" s="103">
        <f t="shared" si="24"/>
        <v>0</v>
      </c>
      <c r="W20" s="95" t="str">
        <f t="shared" si="31"/>
        <v/>
      </c>
      <c r="X20" s="95" t="str">
        <f t="shared" si="32"/>
        <v/>
      </c>
      <c r="Y20" s="95" t="str">
        <f t="shared" si="33"/>
        <v/>
      </c>
      <c r="Z20" s="95">
        <f t="shared" si="34"/>
        <v>0</v>
      </c>
      <c r="AA20" s="95" t="str">
        <f t="shared" si="35"/>
        <v/>
      </c>
      <c r="AC20" s="109" t="s">
        <v>49</v>
      </c>
      <c r="AD20" s="109"/>
      <c r="AE20" s="110"/>
      <c r="AF20" s="12"/>
      <c r="AG20" s="12"/>
      <c r="AH20" s="12"/>
      <c r="AI20" s="12"/>
      <c r="AJ20" s="12"/>
      <c r="AK20" s="12"/>
      <c r="AL20" s="5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61" customFormat="1" ht="14.25" customHeight="1" x14ac:dyDescent="0.5">
      <c r="A21" s="52">
        <v>45390</v>
      </c>
      <c r="B21" s="54"/>
      <c r="C21" s="54"/>
      <c r="D21" s="47"/>
      <c r="E21" s="55"/>
      <c r="F21" s="56"/>
      <c r="G21" s="91">
        <f t="shared" si="15"/>
        <v>0</v>
      </c>
      <c r="H21" s="55"/>
      <c r="I21" s="56"/>
      <c r="J21" s="91">
        <f t="shared" si="16"/>
        <v>0</v>
      </c>
      <c r="K21" s="91">
        <f t="shared" si="17"/>
        <v>0</v>
      </c>
      <c r="L21" s="55"/>
      <c r="M21" s="56"/>
      <c r="N21" s="91">
        <f t="shared" si="18"/>
        <v>0</v>
      </c>
      <c r="O21" s="55"/>
      <c r="P21" s="56"/>
      <c r="Q21" s="91">
        <f t="shared" si="19"/>
        <v>0</v>
      </c>
      <c r="R21" s="91">
        <f t="shared" si="20"/>
        <v>0</v>
      </c>
      <c r="S21" s="101">
        <f t="shared" si="21"/>
        <v>0</v>
      </c>
      <c r="T21" s="91" t="str">
        <f t="shared" ref="T21:T24" si="36">IF(B21="av",($E$7)*(-1),IF(B21="df",($E$7)*(-1),IF(D21="X","",IF(B21="sd",ROUND(S21-($E$7*(1-$AE$4)),10),IF(S21=0,"",ROUND(S21-$E$7,10))))))</f>
        <v/>
      </c>
      <c r="U21" s="91" t="str">
        <f t="shared" si="23"/>
        <v/>
      </c>
      <c r="V21" s="104">
        <f t="shared" si="24"/>
        <v>0</v>
      </c>
      <c r="W21" s="91" t="str">
        <f t="shared" ref="W21:W25" si="37">IF(U21=V21,U21,IF(V21&gt;0,V21,U21))</f>
        <v/>
      </c>
      <c r="X21" s="101" t="str">
        <f t="shared" ref="X21:X24" si="38">IF(D21="X",ROUND(S21-$E$7,10),"")</f>
        <v/>
      </c>
      <c r="Y21" s="91" t="str">
        <f t="shared" si="33"/>
        <v/>
      </c>
      <c r="Z21" s="104">
        <f t="shared" si="34"/>
        <v>0</v>
      </c>
      <c r="AA21" s="91" t="str">
        <f t="shared" ref="AA21:AA24" si="39">IF(Y21=Z21,Y21,IF(Z21&gt;0,Z21,Y21))</f>
        <v/>
      </c>
      <c r="AC21" s="13"/>
      <c r="AD21" s="13"/>
      <c r="AE21" s="29"/>
      <c r="AF21" s="63"/>
      <c r="AG21" s="63"/>
      <c r="AH21" s="63"/>
      <c r="AI21" s="63"/>
      <c r="AJ21" s="63"/>
      <c r="AK21" s="12"/>
      <c r="AL21" s="1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</row>
    <row r="22" spans="1:64" s="13" customFormat="1" ht="14.25" customHeight="1" x14ac:dyDescent="0.5">
      <c r="A22" s="52">
        <v>45391</v>
      </c>
      <c r="B22" s="54"/>
      <c r="C22" s="54"/>
      <c r="D22" s="47"/>
      <c r="E22" s="55"/>
      <c r="F22" s="56"/>
      <c r="G22" s="91">
        <f t="shared" si="15"/>
        <v>0</v>
      </c>
      <c r="H22" s="55"/>
      <c r="I22" s="56"/>
      <c r="J22" s="91">
        <f t="shared" si="16"/>
        <v>0</v>
      </c>
      <c r="K22" s="91">
        <f t="shared" si="17"/>
        <v>0</v>
      </c>
      <c r="L22" s="55"/>
      <c r="M22" s="56"/>
      <c r="N22" s="91">
        <f t="shared" si="18"/>
        <v>0</v>
      </c>
      <c r="O22" s="55"/>
      <c r="P22" s="56"/>
      <c r="Q22" s="91">
        <f t="shared" si="19"/>
        <v>0</v>
      </c>
      <c r="R22" s="91">
        <f t="shared" si="20"/>
        <v>0</v>
      </c>
      <c r="S22" s="101">
        <f t="shared" si="21"/>
        <v>0</v>
      </c>
      <c r="T22" s="91" t="str">
        <f t="shared" si="36"/>
        <v/>
      </c>
      <c r="U22" s="91" t="str">
        <f t="shared" si="23"/>
        <v/>
      </c>
      <c r="V22" s="104">
        <f t="shared" si="24"/>
        <v>0</v>
      </c>
      <c r="W22" s="91" t="str">
        <f t="shared" si="37"/>
        <v/>
      </c>
      <c r="X22" s="101" t="str">
        <f t="shared" si="38"/>
        <v/>
      </c>
      <c r="Y22" s="91" t="str">
        <f t="shared" si="33"/>
        <v/>
      </c>
      <c r="Z22" s="104">
        <f t="shared" si="34"/>
        <v>0</v>
      </c>
      <c r="AA22" s="91" t="str">
        <f t="shared" si="39"/>
        <v/>
      </c>
      <c r="AC22" s="43" t="s">
        <v>16</v>
      </c>
      <c r="AD22" s="43"/>
      <c r="AE22" s="6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13" customFormat="1" ht="14.25" customHeight="1" x14ac:dyDescent="0.5">
      <c r="A23" s="52">
        <v>45392</v>
      </c>
      <c r="B23" s="54"/>
      <c r="C23" s="54"/>
      <c r="D23" s="47"/>
      <c r="E23" s="55"/>
      <c r="F23" s="56"/>
      <c r="G23" s="91">
        <f t="shared" ref="G23:G43" si="40">IF(E23="",0,CONCATENATE(E23,":",F23))</f>
        <v>0</v>
      </c>
      <c r="H23" s="55"/>
      <c r="I23" s="56"/>
      <c r="J23" s="91">
        <f t="shared" ref="J23:J43" si="41">IF(H23="",0,CONCATENATE(H23,":",I23))</f>
        <v>0</v>
      </c>
      <c r="K23" s="91">
        <f t="shared" ref="K23:K43" si="42">J23-G23</f>
        <v>0</v>
      </c>
      <c r="L23" s="55"/>
      <c r="M23" s="56"/>
      <c r="N23" s="91">
        <f t="shared" ref="N23:N43" si="43">IF(L23="",0,CONCATENATE(L23,":",M23))</f>
        <v>0</v>
      </c>
      <c r="O23" s="55"/>
      <c r="P23" s="56"/>
      <c r="Q23" s="91">
        <f t="shared" ref="Q23:Q43" si="44">IF(O23="",0,CONCATENATE(O23,":",P23))</f>
        <v>0</v>
      </c>
      <c r="R23" s="91">
        <f t="shared" ref="R23:R43" si="45">Q23-N23</f>
        <v>0</v>
      </c>
      <c r="S23" s="101">
        <f t="shared" ref="S23:S43" si="46">K23+R23</f>
        <v>0</v>
      </c>
      <c r="T23" s="91" t="str">
        <f t="shared" si="36"/>
        <v/>
      </c>
      <c r="U23" s="91" t="str">
        <f t="shared" ref="U23:U43" si="47">IF(T23&gt;0,T23,0)</f>
        <v/>
      </c>
      <c r="V23" s="104">
        <f t="shared" ref="V23:V43" si="48">IF(T23&lt;0,T23*(-1),0)</f>
        <v>0</v>
      </c>
      <c r="W23" s="91" t="str">
        <f t="shared" si="37"/>
        <v/>
      </c>
      <c r="X23" s="101" t="str">
        <f t="shared" si="38"/>
        <v/>
      </c>
      <c r="Y23" s="91" t="str">
        <f t="shared" si="33"/>
        <v/>
      </c>
      <c r="Z23" s="104">
        <f t="shared" si="34"/>
        <v>0</v>
      </c>
      <c r="AA23" s="91" t="str">
        <f t="shared" si="39"/>
        <v/>
      </c>
      <c r="AC23" s="64" t="s">
        <v>29</v>
      </c>
      <c r="AD23" s="64"/>
      <c r="AE23" s="51">
        <f>COUNTIF(B$14:B$44,"av")</f>
        <v>0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13" customFormat="1" ht="14.25" customHeight="1" x14ac:dyDescent="0.5">
      <c r="A24" s="52">
        <v>45393</v>
      </c>
      <c r="B24" s="54"/>
      <c r="C24" s="54"/>
      <c r="D24" s="47"/>
      <c r="E24" s="55"/>
      <c r="F24" s="56"/>
      <c r="G24" s="91">
        <f t="shared" si="40"/>
        <v>0</v>
      </c>
      <c r="H24" s="55"/>
      <c r="I24" s="56"/>
      <c r="J24" s="91">
        <f t="shared" si="41"/>
        <v>0</v>
      </c>
      <c r="K24" s="91">
        <f t="shared" si="42"/>
        <v>0</v>
      </c>
      <c r="L24" s="55"/>
      <c r="M24" s="56"/>
      <c r="N24" s="91">
        <f t="shared" si="43"/>
        <v>0</v>
      </c>
      <c r="O24" s="55"/>
      <c r="P24" s="56"/>
      <c r="Q24" s="91">
        <f t="shared" si="44"/>
        <v>0</v>
      </c>
      <c r="R24" s="91">
        <f t="shared" si="45"/>
        <v>0</v>
      </c>
      <c r="S24" s="101">
        <f t="shared" si="46"/>
        <v>0</v>
      </c>
      <c r="T24" s="91" t="str">
        <f t="shared" si="36"/>
        <v/>
      </c>
      <c r="U24" s="91" t="str">
        <f t="shared" si="47"/>
        <v/>
      </c>
      <c r="V24" s="104">
        <f t="shared" si="48"/>
        <v>0</v>
      </c>
      <c r="W24" s="91" t="str">
        <f t="shared" si="37"/>
        <v/>
      </c>
      <c r="X24" s="101" t="str">
        <f t="shared" si="38"/>
        <v/>
      </c>
      <c r="Y24" s="91" t="str">
        <f t="shared" si="33"/>
        <v/>
      </c>
      <c r="Z24" s="104">
        <f t="shared" si="34"/>
        <v>0</v>
      </c>
      <c r="AA24" s="91" t="str">
        <f t="shared" si="39"/>
        <v/>
      </c>
      <c r="AC24" s="65" t="s">
        <v>30</v>
      </c>
      <c r="AD24" s="65"/>
      <c r="AE24" s="51">
        <f>COUNTIF(B$14:B$44,"1/2av")</f>
        <v>0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13" customFormat="1" ht="14.25" customHeight="1" x14ac:dyDescent="0.5">
      <c r="A25" s="52">
        <v>45394</v>
      </c>
      <c r="B25" s="54"/>
      <c r="C25" s="54"/>
      <c r="D25" s="47"/>
      <c r="E25" s="55"/>
      <c r="F25" s="56"/>
      <c r="G25" s="91">
        <f t="shared" si="40"/>
        <v>0</v>
      </c>
      <c r="H25" s="55"/>
      <c r="I25" s="56"/>
      <c r="J25" s="91">
        <f t="shared" si="41"/>
        <v>0</v>
      </c>
      <c r="K25" s="91">
        <f t="shared" si="42"/>
        <v>0</v>
      </c>
      <c r="L25" s="55"/>
      <c r="M25" s="56"/>
      <c r="N25" s="91">
        <f t="shared" si="43"/>
        <v>0</v>
      </c>
      <c r="O25" s="55"/>
      <c r="P25" s="56"/>
      <c r="Q25" s="91">
        <f t="shared" si="44"/>
        <v>0</v>
      </c>
      <c r="R25" s="91">
        <f t="shared" si="45"/>
        <v>0</v>
      </c>
      <c r="S25" s="101">
        <f t="shared" si="46"/>
        <v>0</v>
      </c>
      <c r="T25" s="91" t="str">
        <f>IF(B25="av",($E$10)*(-1),IF(B25="df",($E$10)*(-1),IF(D25="X","",IF(B25="sd",ROUND(S25-($E$10*(1-$AE$4)),10),IF(S25=0,"",ROUND(S25-$E$10,10))))))</f>
        <v/>
      </c>
      <c r="U25" s="91" t="str">
        <f t="shared" si="47"/>
        <v/>
      </c>
      <c r="V25" s="104">
        <f t="shared" si="48"/>
        <v>0</v>
      </c>
      <c r="W25" s="91" t="str">
        <f t="shared" si="37"/>
        <v/>
      </c>
      <c r="X25" s="101" t="str">
        <f>IF(D25="X",ROUND(S25-$E$10,10),"")</f>
        <v/>
      </c>
      <c r="Y25" s="91" t="str">
        <f t="shared" si="33"/>
        <v/>
      </c>
      <c r="Z25" s="104">
        <f t="shared" si="34"/>
        <v>0</v>
      </c>
      <c r="AA25" s="91" t="str">
        <f>IF(Y25=Z25,Y25,IF(Z25&gt;0,Z25,Y25))</f>
        <v/>
      </c>
      <c r="AC25" s="66" t="s">
        <v>22</v>
      </c>
      <c r="AD25" s="66"/>
      <c r="AE25" s="51">
        <f>AE23+(AE24*0.5)+Mar!AE25</f>
        <v>0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13" customFormat="1" ht="14.25" customHeight="1" x14ac:dyDescent="0.5">
      <c r="A26" s="45">
        <v>45395</v>
      </c>
      <c r="B26" s="46"/>
      <c r="C26" s="47"/>
      <c r="D26" s="47"/>
      <c r="E26" s="48"/>
      <c r="F26" s="49"/>
      <c r="G26" s="91">
        <f t="shared" si="40"/>
        <v>0</v>
      </c>
      <c r="H26" s="48"/>
      <c r="I26" s="49"/>
      <c r="J26" s="91">
        <f t="shared" si="41"/>
        <v>0</v>
      </c>
      <c r="K26" s="95">
        <f t="shared" si="42"/>
        <v>0</v>
      </c>
      <c r="L26" s="48"/>
      <c r="M26" s="49"/>
      <c r="N26" s="91">
        <f t="shared" si="43"/>
        <v>0</v>
      </c>
      <c r="O26" s="48"/>
      <c r="P26" s="49"/>
      <c r="Q26" s="91">
        <f t="shared" si="44"/>
        <v>0</v>
      </c>
      <c r="R26" s="95">
        <f t="shared" si="45"/>
        <v>0</v>
      </c>
      <c r="S26" s="95">
        <f t="shared" si="46"/>
        <v>0</v>
      </c>
      <c r="T26" s="95" t="str">
        <f t="shared" ref="T26:T27" si="49">IF($D26="X","",IF($S26=0,"",ROUND($S26,10)))</f>
        <v/>
      </c>
      <c r="U26" s="95" t="str">
        <f t="shared" si="47"/>
        <v/>
      </c>
      <c r="V26" s="103">
        <f t="shared" si="48"/>
        <v>0</v>
      </c>
      <c r="W26" s="95" t="str">
        <f t="shared" ref="W26:W27" si="50">IF($D26="X","",IF($S26=0,"",ROUND($S26,10)))</f>
        <v/>
      </c>
      <c r="X26" s="95" t="str">
        <f t="shared" ref="X26:X27" si="51">IF($D26="X",ROUND($S26,10),"")</f>
        <v/>
      </c>
      <c r="Y26" s="95" t="str">
        <f t="shared" ref="Y26:Y43" si="52">IF(X26&gt;0,X26,0)</f>
        <v/>
      </c>
      <c r="Z26" s="95">
        <f t="shared" ref="Z26:Z43" si="53">IF(X26&lt;0,X26*(-1),0)</f>
        <v>0</v>
      </c>
      <c r="AA26" s="95" t="str">
        <f t="shared" ref="AA26:AA27" si="54">IF($D26="X",ROUND($S26,10),"")</f>
        <v/>
      </c>
      <c r="AE26" s="29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13" customFormat="1" ht="14.25" customHeight="1" x14ac:dyDescent="0.5">
      <c r="A27" s="45">
        <v>45396</v>
      </c>
      <c r="B27" s="46"/>
      <c r="C27" s="47"/>
      <c r="D27" s="47"/>
      <c r="E27" s="48"/>
      <c r="F27" s="49"/>
      <c r="G27" s="91">
        <f t="shared" si="40"/>
        <v>0</v>
      </c>
      <c r="H27" s="48"/>
      <c r="I27" s="49"/>
      <c r="J27" s="91">
        <f t="shared" si="41"/>
        <v>0</v>
      </c>
      <c r="K27" s="95">
        <f t="shared" si="42"/>
        <v>0</v>
      </c>
      <c r="L27" s="48"/>
      <c r="M27" s="49"/>
      <c r="N27" s="91">
        <f t="shared" si="43"/>
        <v>0</v>
      </c>
      <c r="O27" s="48"/>
      <c r="P27" s="49"/>
      <c r="Q27" s="91">
        <f t="shared" si="44"/>
        <v>0</v>
      </c>
      <c r="R27" s="95">
        <f t="shared" si="45"/>
        <v>0</v>
      </c>
      <c r="S27" s="95">
        <f t="shared" si="46"/>
        <v>0</v>
      </c>
      <c r="T27" s="95" t="str">
        <f t="shared" si="49"/>
        <v/>
      </c>
      <c r="U27" s="95" t="str">
        <f t="shared" si="47"/>
        <v/>
      </c>
      <c r="V27" s="103">
        <f t="shared" si="48"/>
        <v>0</v>
      </c>
      <c r="W27" s="95" t="str">
        <f t="shared" si="50"/>
        <v/>
      </c>
      <c r="X27" s="95" t="str">
        <f t="shared" si="51"/>
        <v/>
      </c>
      <c r="Y27" s="95" t="str">
        <f t="shared" si="52"/>
        <v/>
      </c>
      <c r="Z27" s="95">
        <f t="shared" si="53"/>
        <v>0</v>
      </c>
      <c r="AA27" s="95" t="str">
        <f t="shared" si="54"/>
        <v/>
      </c>
      <c r="AC27" s="43" t="s">
        <v>21</v>
      </c>
      <c r="AD27" s="43"/>
      <c r="AE27" s="44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13" customFormat="1" ht="14.25" customHeight="1" x14ac:dyDescent="0.5">
      <c r="A28" s="52">
        <v>45397</v>
      </c>
      <c r="B28" s="54"/>
      <c r="C28" s="54"/>
      <c r="D28" s="47"/>
      <c r="E28" s="55"/>
      <c r="F28" s="56"/>
      <c r="G28" s="91">
        <f t="shared" si="40"/>
        <v>0</v>
      </c>
      <c r="H28" s="55"/>
      <c r="I28" s="56"/>
      <c r="J28" s="91">
        <f t="shared" si="41"/>
        <v>0</v>
      </c>
      <c r="K28" s="91">
        <f t="shared" si="42"/>
        <v>0</v>
      </c>
      <c r="L28" s="55"/>
      <c r="M28" s="56"/>
      <c r="N28" s="91">
        <f t="shared" si="43"/>
        <v>0</v>
      </c>
      <c r="O28" s="55"/>
      <c r="P28" s="56"/>
      <c r="Q28" s="91">
        <f t="shared" si="44"/>
        <v>0</v>
      </c>
      <c r="R28" s="91">
        <f t="shared" si="45"/>
        <v>0</v>
      </c>
      <c r="S28" s="101">
        <f t="shared" si="46"/>
        <v>0</v>
      </c>
      <c r="T28" s="91" t="str">
        <f t="shared" ref="T28:T31" si="55">IF(B28="av",($E$7)*(-1),IF(B28="df",($E$7)*(-1),IF(D28="X","",IF(B28="sd",ROUND(S28-($E$7*(1-$AE$4)),10),IF(S28=0,"",ROUND(S28-$E$7,10))))))</f>
        <v/>
      </c>
      <c r="U28" s="91" t="str">
        <f t="shared" si="47"/>
        <v/>
      </c>
      <c r="V28" s="104">
        <f t="shared" si="48"/>
        <v>0</v>
      </c>
      <c r="W28" s="91" t="str">
        <f t="shared" ref="W28:W32" si="56">IF(U28=V28,U28,IF(V28&gt;0,V28,U28))</f>
        <v/>
      </c>
      <c r="X28" s="101" t="str">
        <f t="shared" ref="X28:X31" si="57">IF(D28="X",ROUND(S28-$E$7,10),"")</f>
        <v/>
      </c>
      <c r="Y28" s="91" t="str">
        <f t="shared" si="52"/>
        <v/>
      </c>
      <c r="Z28" s="104">
        <f t="shared" si="53"/>
        <v>0</v>
      </c>
      <c r="AA28" s="91" t="str">
        <f t="shared" ref="AA28:AA31" si="58">IF(Y28=Z28,Y28,IF(Z28&gt;0,Z28,Y28))</f>
        <v/>
      </c>
      <c r="AC28" s="50" t="s">
        <v>23</v>
      </c>
      <c r="AD28" s="108">
        <f>Y$45-Z$45</f>
        <v>0</v>
      </c>
      <c r="AE28" s="104">
        <f>IF(AD28=0,0,IF(AD28&lt;0,AD28*(-1),AD28))</f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13" customFormat="1" ht="14.25" customHeight="1" x14ac:dyDescent="0.5">
      <c r="A29" s="52">
        <v>45398</v>
      </c>
      <c r="B29" s="54"/>
      <c r="C29" s="54"/>
      <c r="D29" s="47"/>
      <c r="E29" s="55"/>
      <c r="F29" s="56"/>
      <c r="G29" s="91">
        <f t="shared" si="40"/>
        <v>0</v>
      </c>
      <c r="H29" s="55"/>
      <c r="I29" s="56"/>
      <c r="J29" s="91">
        <f t="shared" si="41"/>
        <v>0</v>
      </c>
      <c r="K29" s="91">
        <f t="shared" si="42"/>
        <v>0</v>
      </c>
      <c r="L29" s="55"/>
      <c r="M29" s="56"/>
      <c r="N29" s="91">
        <f t="shared" si="43"/>
        <v>0</v>
      </c>
      <c r="O29" s="55"/>
      <c r="P29" s="56"/>
      <c r="Q29" s="91">
        <f t="shared" si="44"/>
        <v>0</v>
      </c>
      <c r="R29" s="91">
        <f t="shared" si="45"/>
        <v>0</v>
      </c>
      <c r="S29" s="101">
        <f t="shared" si="46"/>
        <v>0</v>
      </c>
      <c r="T29" s="91" t="str">
        <f t="shared" si="55"/>
        <v/>
      </c>
      <c r="U29" s="91" t="str">
        <f t="shared" si="47"/>
        <v/>
      </c>
      <c r="V29" s="104">
        <f t="shared" si="48"/>
        <v>0</v>
      </c>
      <c r="W29" s="91" t="str">
        <f t="shared" si="56"/>
        <v/>
      </c>
      <c r="X29" s="101" t="str">
        <f t="shared" si="57"/>
        <v/>
      </c>
      <c r="Y29" s="91" t="str">
        <f t="shared" si="52"/>
        <v/>
      </c>
      <c r="Z29" s="104">
        <f t="shared" si="53"/>
        <v>0</v>
      </c>
      <c r="AA29" s="91" t="str">
        <f t="shared" si="58"/>
        <v/>
      </c>
      <c r="AC29" s="50" t="s">
        <v>12</v>
      </c>
      <c r="AD29" s="108">
        <f>AD28+Mar!AD29</f>
        <v>0</v>
      </c>
      <c r="AE29" s="104">
        <f>IF(AD29=0,0,IF(AD29&lt;0,AD29*(-1),AD29))</f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13" customFormat="1" ht="14.25" customHeight="1" x14ac:dyDescent="0.5">
      <c r="A30" s="52">
        <v>45399</v>
      </c>
      <c r="B30" s="54"/>
      <c r="C30" s="54"/>
      <c r="D30" s="47"/>
      <c r="E30" s="55"/>
      <c r="F30" s="56"/>
      <c r="G30" s="91">
        <f t="shared" si="40"/>
        <v>0</v>
      </c>
      <c r="H30" s="55"/>
      <c r="I30" s="56"/>
      <c r="J30" s="91">
        <f t="shared" si="41"/>
        <v>0</v>
      </c>
      <c r="K30" s="91">
        <f t="shared" si="42"/>
        <v>0</v>
      </c>
      <c r="L30" s="55"/>
      <c r="M30" s="56"/>
      <c r="N30" s="91">
        <f t="shared" si="43"/>
        <v>0</v>
      </c>
      <c r="O30" s="55"/>
      <c r="P30" s="56"/>
      <c r="Q30" s="91">
        <f t="shared" si="44"/>
        <v>0</v>
      </c>
      <c r="R30" s="91">
        <f t="shared" si="45"/>
        <v>0</v>
      </c>
      <c r="S30" s="101">
        <f t="shared" si="46"/>
        <v>0</v>
      </c>
      <c r="T30" s="91" t="str">
        <f t="shared" si="55"/>
        <v/>
      </c>
      <c r="U30" s="91" t="str">
        <f t="shared" si="47"/>
        <v/>
      </c>
      <c r="V30" s="104">
        <f t="shared" si="48"/>
        <v>0</v>
      </c>
      <c r="W30" s="91" t="str">
        <f t="shared" si="56"/>
        <v/>
      </c>
      <c r="X30" s="101" t="str">
        <f t="shared" si="57"/>
        <v/>
      </c>
      <c r="Y30" s="91" t="str">
        <f t="shared" si="52"/>
        <v/>
      </c>
      <c r="Z30" s="104">
        <f t="shared" si="53"/>
        <v>0</v>
      </c>
      <c r="AA30" s="91" t="str">
        <f t="shared" si="58"/>
        <v/>
      </c>
      <c r="AC30" s="67" t="s">
        <v>31</v>
      </c>
      <c r="AD30" s="67"/>
      <c r="AE30" s="51">
        <f>COUNTIF(B$14:B$44,"ao")</f>
        <v>0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13" customFormat="1" ht="14.25" customHeight="1" x14ac:dyDescent="0.5">
      <c r="A31" s="52">
        <v>45400</v>
      </c>
      <c r="B31" s="54"/>
      <c r="C31" s="54"/>
      <c r="D31" s="47"/>
      <c r="E31" s="55"/>
      <c r="F31" s="56"/>
      <c r="G31" s="91">
        <f t="shared" si="40"/>
        <v>0</v>
      </c>
      <c r="H31" s="55"/>
      <c r="I31" s="56"/>
      <c r="J31" s="91">
        <f t="shared" si="41"/>
        <v>0</v>
      </c>
      <c r="K31" s="91">
        <f t="shared" si="42"/>
        <v>0</v>
      </c>
      <c r="L31" s="55"/>
      <c r="M31" s="56"/>
      <c r="N31" s="91">
        <f t="shared" si="43"/>
        <v>0</v>
      </c>
      <c r="O31" s="55"/>
      <c r="P31" s="56"/>
      <c r="Q31" s="91">
        <f t="shared" si="44"/>
        <v>0</v>
      </c>
      <c r="R31" s="91">
        <f t="shared" si="45"/>
        <v>0</v>
      </c>
      <c r="S31" s="101">
        <f t="shared" si="46"/>
        <v>0</v>
      </c>
      <c r="T31" s="91" t="str">
        <f t="shared" si="55"/>
        <v/>
      </c>
      <c r="U31" s="91" t="str">
        <f t="shared" si="47"/>
        <v/>
      </c>
      <c r="V31" s="104">
        <f t="shared" si="48"/>
        <v>0</v>
      </c>
      <c r="W31" s="91" t="str">
        <f t="shared" si="56"/>
        <v/>
      </c>
      <c r="X31" s="101" t="str">
        <f t="shared" si="57"/>
        <v/>
      </c>
      <c r="Y31" s="91" t="str">
        <f t="shared" si="52"/>
        <v/>
      </c>
      <c r="Z31" s="104">
        <f t="shared" si="53"/>
        <v>0</v>
      </c>
      <c r="AA31" s="91" t="str">
        <f t="shared" si="58"/>
        <v/>
      </c>
      <c r="AE31" s="29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13" customFormat="1" ht="14.25" customHeight="1" x14ac:dyDescent="0.5">
      <c r="A32" s="52">
        <v>45401</v>
      </c>
      <c r="B32" s="54"/>
      <c r="C32" s="54"/>
      <c r="D32" s="47"/>
      <c r="E32" s="55"/>
      <c r="F32" s="56"/>
      <c r="G32" s="91">
        <f t="shared" si="40"/>
        <v>0</v>
      </c>
      <c r="H32" s="55"/>
      <c r="I32" s="56"/>
      <c r="J32" s="91">
        <f t="shared" si="41"/>
        <v>0</v>
      </c>
      <c r="K32" s="91">
        <f t="shared" si="42"/>
        <v>0</v>
      </c>
      <c r="L32" s="55"/>
      <c r="M32" s="56"/>
      <c r="N32" s="91">
        <f t="shared" si="43"/>
        <v>0</v>
      </c>
      <c r="O32" s="55"/>
      <c r="P32" s="56"/>
      <c r="Q32" s="91">
        <f t="shared" si="44"/>
        <v>0</v>
      </c>
      <c r="R32" s="91">
        <f t="shared" si="45"/>
        <v>0</v>
      </c>
      <c r="S32" s="101">
        <f t="shared" si="46"/>
        <v>0</v>
      </c>
      <c r="T32" s="91" t="str">
        <f>IF(B32="av",($E$10)*(-1),IF(B32="df",($E$10)*(-1),IF(D32="X","",IF(B32="sd",ROUND(S32-($E$10*(1-$AE$4)),10),IF(S32=0,"",ROUND(S32-$E$10,10))))))</f>
        <v/>
      </c>
      <c r="U32" s="91" t="str">
        <f t="shared" si="47"/>
        <v/>
      </c>
      <c r="V32" s="104">
        <f t="shared" si="48"/>
        <v>0</v>
      </c>
      <c r="W32" s="91" t="str">
        <f t="shared" si="56"/>
        <v/>
      </c>
      <c r="X32" s="101" t="str">
        <f>IF(D32="X",ROUND(S32-$E$10,10),"")</f>
        <v/>
      </c>
      <c r="Y32" s="91" t="str">
        <f t="shared" si="52"/>
        <v/>
      </c>
      <c r="Z32" s="104">
        <f t="shared" si="53"/>
        <v>0</v>
      </c>
      <c r="AA32" s="91" t="str">
        <f>IF(Y32=Z32,Y32,IF(Z32&gt;0,Z32,Y32))</f>
        <v/>
      </c>
      <c r="AC32" s="43" t="s">
        <v>15</v>
      </c>
      <c r="AD32" s="43"/>
      <c r="AE32" s="6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s="13" customFormat="1" ht="14.25" customHeight="1" x14ac:dyDescent="0.5">
      <c r="A33" s="45">
        <v>45402</v>
      </c>
      <c r="B33" s="46"/>
      <c r="C33" s="47"/>
      <c r="D33" s="47"/>
      <c r="E33" s="48"/>
      <c r="F33" s="49"/>
      <c r="G33" s="91">
        <f t="shared" si="40"/>
        <v>0</v>
      </c>
      <c r="H33" s="48"/>
      <c r="I33" s="49"/>
      <c r="J33" s="91">
        <f t="shared" si="41"/>
        <v>0</v>
      </c>
      <c r="K33" s="95">
        <f t="shared" si="42"/>
        <v>0</v>
      </c>
      <c r="L33" s="48"/>
      <c r="M33" s="49"/>
      <c r="N33" s="91">
        <f t="shared" si="43"/>
        <v>0</v>
      </c>
      <c r="O33" s="48"/>
      <c r="P33" s="49"/>
      <c r="Q33" s="91">
        <f t="shared" si="44"/>
        <v>0</v>
      </c>
      <c r="R33" s="95">
        <f t="shared" si="45"/>
        <v>0</v>
      </c>
      <c r="S33" s="95">
        <f t="shared" si="46"/>
        <v>0</v>
      </c>
      <c r="T33" s="95" t="str">
        <f t="shared" ref="T33:T34" si="59">IF($D33="X","",IF($S33=0,"",ROUND($S33,10)))</f>
        <v/>
      </c>
      <c r="U33" s="95" t="str">
        <f t="shared" si="47"/>
        <v/>
      </c>
      <c r="V33" s="103">
        <f t="shared" si="48"/>
        <v>0</v>
      </c>
      <c r="W33" s="95" t="str">
        <f t="shared" ref="W33:W34" si="60">IF($D33="X","",IF($S33=0,"",ROUND($S33,10)))</f>
        <v/>
      </c>
      <c r="X33" s="95" t="str">
        <f t="shared" ref="X33:X34" si="61">IF($D33="X",ROUND($S33,10),"")</f>
        <v/>
      </c>
      <c r="Y33" s="95" t="str">
        <f t="shared" si="52"/>
        <v/>
      </c>
      <c r="Z33" s="95">
        <f t="shared" si="53"/>
        <v>0</v>
      </c>
      <c r="AA33" s="95" t="str">
        <f t="shared" ref="AA33:AA34" si="62">IF($D33="X",ROUND($S33,10),"")</f>
        <v/>
      </c>
      <c r="AC33" s="67" t="s">
        <v>32</v>
      </c>
      <c r="AD33" s="67"/>
      <c r="AE33" s="68">
        <f>IF($AE$5-(COUNTIF(B$14:B$44,"f")+($AE$5-Mar!AE33))&gt;-1,Mar!AE33-COUNTIF(B$14:B$44,"f"),0)</f>
        <v>0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s="13" customFormat="1" ht="14.25" customHeight="1" x14ac:dyDescent="0.5">
      <c r="A34" s="45">
        <v>45403</v>
      </c>
      <c r="B34" s="46"/>
      <c r="C34" s="47"/>
      <c r="D34" s="47"/>
      <c r="E34" s="48"/>
      <c r="F34" s="49"/>
      <c r="G34" s="91">
        <f t="shared" si="40"/>
        <v>0</v>
      </c>
      <c r="H34" s="48"/>
      <c r="I34" s="49"/>
      <c r="J34" s="91">
        <f t="shared" si="41"/>
        <v>0</v>
      </c>
      <c r="K34" s="95">
        <f t="shared" si="42"/>
        <v>0</v>
      </c>
      <c r="L34" s="48"/>
      <c r="M34" s="49"/>
      <c r="N34" s="91">
        <f t="shared" si="43"/>
        <v>0</v>
      </c>
      <c r="O34" s="48"/>
      <c r="P34" s="49"/>
      <c r="Q34" s="91">
        <f t="shared" si="44"/>
        <v>0</v>
      </c>
      <c r="R34" s="95">
        <f t="shared" si="45"/>
        <v>0</v>
      </c>
      <c r="S34" s="95">
        <f t="shared" si="46"/>
        <v>0</v>
      </c>
      <c r="T34" s="95" t="str">
        <f t="shared" si="59"/>
        <v/>
      </c>
      <c r="U34" s="95" t="str">
        <f t="shared" si="47"/>
        <v/>
      </c>
      <c r="V34" s="103">
        <f t="shared" si="48"/>
        <v>0</v>
      </c>
      <c r="W34" s="95" t="str">
        <f t="shared" si="60"/>
        <v/>
      </c>
      <c r="X34" s="95" t="str">
        <f t="shared" si="61"/>
        <v/>
      </c>
      <c r="Y34" s="95" t="str">
        <f t="shared" si="52"/>
        <v/>
      </c>
      <c r="Z34" s="95">
        <f t="shared" si="53"/>
        <v>0</v>
      </c>
      <c r="AA34" s="95" t="str">
        <f t="shared" si="62"/>
        <v/>
      </c>
      <c r="AC34" s="69" t="s">
        <v>28</v>
      </c>
      <c r="AD34" s="69"/>
      <c r="AE34" s="51">
        <f>IF(Mar!AE34&gt;0,Mar!AE34+COUNTIF(B$14:B$44,"f"),IF(COUNTIF(B$14:B$44,"f")&gt;Mar!AE33,COUNTIF(B$14:B$44,"f")-Mar!AE33,0))</f>
        <v>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s="13" customFormat="1" ht="14.25" customHeight="1" x14ac:dyDescent="0.5">
      <c r="A35" s="52">
        <v>45404</v>
      </c>
      <c r="B35" s="54"/>
      <c r="C35" s="54"/>
      <c r="D35" s="47"/>
      <c r="E35" s="55"/>
      <c r="F35" s="56"/>
      <c r="G35" s="91">
        <f t="shared" si="40"/>
        <v>0</v>
      </c>
      <c r="H35" s="55"/>
      <c r="I35" s="56"/>
      <c r="J35" s="91">
        <f t="shared" si="41"/>
        <v>0</v>
      </c>
      <c r="K35" s="91">
        <f t="shared" si="42"/>
        <v>0</v>
      </c>
      <c r="L35" s="55"/>
      <c r="M35" s="56"/>
      <c r="N35" s="91">
        <f t="shared" si="43"/>
        <v>0</v>
      </c>
      <c r="O35" s="55"/>
      <c r="P35" s="56"/>
      <c r="Q35" s="91">
        <f t="shared" si="44"/>
        <v>0</v>
      </c>
      <c r="R35" s="91">
        <f t="shared" si="45"/>
        <v>0</v>
      </c>
      <c r="S35" s="101">
        <f t="shared" si="46"/>
        <v>0</v>
      </c>
      <c r="T35" s="91" t="str">
        <f t="shared" ref="T35:T38" si="63">IF(B35="av",($E$7)*(-1),IF(B35="df",($E$7)*(-1),IF(D35="X","",IF(B35="sd",ROUND(S35-($E$7*(1-$AE$4)),10),IF(S35=0,"",ROUND(S35-$E$7,10))))))</f>
        <v/>
      </c>
      <c r="U35" s="91" t="str">
        <f t="shared" si="47"/>
        <v/>
      </c>
      <c r="V35" s="104">
        <f t="shared" si="48"/>
        <v>0</v>
      </c>
      <c r="W35" s="91" t="str">
        <f t="shared" ref="W35:W39" si="64">IF(U35=V35,U35,IF(V35&gt;0,V35,U35))</f>
        <v/>
      </c>
      <c r="X35" s="101" t="str">
        <f t="shared" ref="X35:X38" si="65">IF(D35="X",ROUND(S35-$E$7,10),"")</f>
        <v/>
      </c>
      <c r="Y35" s="91" t="str">
        <f t="shared" si="52"/>
        <v/>
      </c>
      <c r="Z35" s="104">
        <f t="shared" si="53"/>
        <v>0</v>
      </c>
      <c r="AA35" s="91" t="str">
        <f t="shared" ref="AA35:AA38" si="66">IF(Y35=Z35,Y35,IF(Z35&gt;0,Z35,Y35))</f>
        <v/>
      </c>
      <c r="AC35" s="67" t="s">
        <v>52</v>
      </c>
      <c r="AD35" s="67"/>
      <c r="AE35" s="68">
        <f>IF($AE$6-(COUNTIF(B$14:B$44,"s")+($AE$6-Mar!AE35))&gt;-1,Mar!AE35-COUNTIF(B$14:B$44,"s"),0)</f>
        <v>0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 s="13" customFormat="1" ht="14.25" customHeight="1" x14ac:dyDescent="0.5">
      <c r="A36" s="52">
        <v>45405</v>
      </c>
      <c r="B36" s="54"/>
      <c r="C36" s="54"/>
      <c r="D36" s="47"/>
      <c r="E36" s="55"/>
      <c r="F36" s="56"/>
      <c r="G36" s="91">
        <f t="shared" si="40"/>
        <v>0</v>
      </c>
      <c r="H36" s="55"/>
      <c r="I36" s="56"/>
      <c r="J36" s="91">
        <f t="shared" si="41"/>
        <v>0</v>
      </c>
      <c r="K36" s="91">
        <f t="shared" si="42"/>
        <v>0</v>
      </c>
      <c r="L36" s="55"/>
      <c r="M36" s="56"/>
      <c r="N36" s="91">
        <f t="shared" si="43"/>
        <v>0</v>
      </c>
      <c r="O36" s="55"/>
      <c r="P36" s="56"/>
      <c r="Q36" s="91">
        <f t="shared" si="44"/>
        <v>0</v>
      </c>
      <c r="R36" s="91">
        <f t="shared" si="45"/>
        <v>0</v>
      </c>
      <c r="S36" s="101">
        <f t="shared" si="46"/>
        <v>0</v>
      </c>
      <c r="T36" s="91" t="str">
        <f t="shared" si="63"/>
        <v/>
      </c>
      <c r="U36" s="91" t="str">
        <f t="shared" si="47"/>
        <v/>
      </c>
      <c r="V36" s="104">
        <f t="shared" si="48"/>
        <v>0</v>
      </c>
      <c r="W36" s="91" t="str">
        <f t="shared" si="64"/>
        <v/>
      </c>
      <c r="X36" s="101" t="str">
        <f t="shared" si="65"/>
        <v/>
      </c>
      <c r="Y36" s="91" t="str">
        <f t="shared" si="52"/>
        <v/>
      </c>
      <c r="Z36" s="104">
        <f t="shared" si="53"/>
        <v>0</v>
      </c>
      <c r="AA36" s="91" t="str">
        <f t="shared" si="66"/>
        <v/>
      </c>
      <c r="AC36" s="67" t="s">
        <v>33</v>
      </c>
      <c r="AD36" s="67"/>
      <c r="AE36" s="51">
        <f>COUNTIF(B$14:B$44,"vp")+Mar!AE36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 s="13" customFormat="1" ht="14.25" customHeight="1" x14ac:dyDescent="0.5">
      <c r="A37" s="52">
        <v>45406</v>
      </c>
      <c r="B37" s="54"/>
      <c r="C37" s="54"/>
      <c r="D37" s="47"/>
      <c r="E37" s="55"/>
      <c r="F37" s="56"/>
      <c r="G37" s="91">
        <f t="shared" si="40"/>
        <v>0</v>
      </c>
      <c r="H37" s="55"/>
      <c r="I37" s="56"/>
      <c r="J37" s="91">
        <f t="shared" si="41"/>
        <v>0</v>
      </c>
      <c r="K37" s="91">
        <f t="shared" si="42"/>
        <v>0</v>
      </c>
      <c r="L37" s="55"/>
      <c r="M37" s="56"/>
      <c r="N37" s="91">
        <f t="shared" si="43"/>
        <v>0</v>
      </c>
      <c r="O37" s="55"/>
      <c r="P37" s="56"/>
      <c r="Q37" s="91">
        <f t="shared" si="44"/>
        <v>0</v>
      </c>
      <c r="R37" s="91">
        <f t="shared" si="45"/>
        <v>0</v>
      </c>
      <c r="S37" s="101">
        <f t="shared" si="46"/>
        <v>0</v>
      </c>
      <c r="T37" s="91" t="str">
        <f t="shared" si="63"/>
        <v/>
      </c>
      <c r="U37" s="91" t="str">
        <f t="shared" si="47"/>
        <v/>
      </c>
      <c r="V37" s="104">
        <f t="shared" si="48"/>
        <v>0</v>
      </c>
      <c r="W37" s="91" t="str">
        <f t="shared" si="64"/>
        <v/>
      </c>
      <c r="X37" s="101" t="str">
        <f t="shared" si="65"/>
        <v/>
      </c>
      <c r="Y37" s="91" t="str">
        <f t="shared" si="52"/>
        <v/>
      </c>
      <c r="Z37" s="104">
        <f t="shared" si="53"/>
        <v>0</v>
      </c>
      <c r="AA37" s="91" t="str">
        <f t="shared" si="66"/>
        <v/>
      </c>
      <c r="AC37" s="67" t="s">
        <v>34</v>
      </c>
      <c r="AD37" s="67"/>
      <c r="AE37" s="51">
        <f>COUNTIF(B$14:B$44,"sb")+Mar!AE37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s="13" customFormat="1" ht="14.25" customHeight="1" x14ac:dyDescent="0.5">
      <c r="A38" s="52">
        <v>45407</v>
      </c>
      <c r="B38" s="54"/>
      <c r="C38" s="54"/>
      <c r="D38" s="47"/>
      <c r="E38" s="55"/>
      <c r="F38" s="56"/>
      <c r="G38" s="91">
        <f t="shared" si="40"/>
        <v>0</v>
      </c>
      <c r="H38" s="55"/>
      <c r="I38" s="56"/>
      <c r="J38" s="91">
        <f t="shared" si="41"/>
        <v>0</v>
      </c>
      <c r="K38" s="91">
        <f t="shared" si="42"/>
        <v>0</v>
      </c>
      <c r="L38" s="55"/>
      <c r="M38" s="56"/>
      <c r="N38" s="91">
        <f t="shared" si="43"/>
        <v>0</v>
      </c>
      <c r="O38" s="55"/>
      <c r="P38" s="56"/>
      <c r="Q38" s="91">
        <f t="shared" si="44"/>
        <v>0</v>
      </c>
      <c r="R38" s="91">
        <f t="shared" si="45"/>
        <v>0</v>
      </c>
      <c r="S38" s="101">
        <f t="shared" si="46"/>
        <v>0</v>
      </c>
      <c r="T38" s="91" t="str">
        <f t="shared" si="63"/>
        <v/>
      </c>
      <c r="U38" s="91" t="str">
        <f t="shared" si="47"/>
        <v/>
      </c>
      <c r="V38" s="104">
        <f t="shared" si="48"/>
        <v>0</v>
      </c>
      <c r="W38" s="91" t="str">
        <f t="shared" si="64"/>
        <v/>
      </c>
      <c r="X38" s="101" t="str">
        <f t="shared" si="65"/>
        <v/>
      </c>
      <c r="Y38" s="91" t="str">
        <f t="shared" si="52"/>
        <v/>
      </c>
      <c r="Z38" s="104">
        <f t="shared" si="53"/>
        <v>0</v>
      </c>
      <c r="AA38" s="91" t="str">
        <f t="shared" si="66"/>
        <v/>
      </c>
      <c r="AC38" s="70" t="s">
        <v>35</v>
      </c>
      <c r="AD38" s="70"/>
      <c r="AE38" s="51">
        <f>COUNTIF(B$14:B$44,"sm")+Mar!AE38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 s="13" customFormat="1" ht="14.25" customHeight="1" x14ac:dyDescent="0.5">
      <c r="A39" s="52">
        <v>45408</v>
      </c>
      <c r="B39" s="54"/>
      <c r="C39" s="54"/>
      <c r="D39" s="47"/>
      <c r="E39" s="55"/>
      <c r="F39" s="56"/>
      <c r="G39" s="91">
        <f t="shared" si="40"/>
        <v>0</v>
      </c>
      <c r="H39" s="55"/>
      <c r="I39" s="56"/>
      <c r="J39" s="91">
        <f t="shared" si="41"/>
        <v>0</v>
      </c>
      <c r="K39" s="91">
        <f t="shared" si="42"/>
        <v>0</v>
      </c>
      <c r="L39" s="55"/>
      <c r="M39" s="56"/>
      <c r="N39" s="91">
        <f t="shared" si="43"/>
        <v>0</v>
      </c>
      <c r="O39" s="55"/>
      <c r="P39" s="56"/>
      <c r="Q39" s="91">
        <f t="shared" si="44"/>
        <v>0</v>
      </c>
      <c r="R39" s="91">
        <f t="shared" si="45"/>
        <v>0</v>
      </c>
      <c r="S39" s="101">
        <f t="shared" si="46"/>
        <v>0</v>
      </c>
      <c r="T39" s="91" t="str">
        <f>IF(B39="av",($E$10)*(-1),IF(B39="df",($E$10)*(-1),IF(D39="X","",IF(B39="sd",ROUND(S39-($E$10*(1-$AE$4)),10),IF(S39=0,"",ROUND(S39-$E$10,10))))))</f>
        <v/>
      </c>
      <c r="U39" s="91" t="str">
        <f t="shared" si="47"/>
        <v/>
      </c>
      <c r="V39" s="104">
        <f t="shared" si="48"/>
        <v>0</v>
      </c>
      <c r="W39" s="91" t="str">
        <f t="shared" si="64"/>
        <v/>
      </c>
      <c r="X39" s="101" t="str">
        <f>IF(D39="X",ROUND(S39-$E$10,10),"")</f>
        <v/>
      </c>
      <c r="Y39" s="91" t="str">
        <f t="shared" si="52"/>
        <v/>
      </c>
      <c r="Z39" s="104">
        <f t="shared" si="53"/>
        <v>0</v>
      </c>
      <c r="AA39" s="91" t="str">
        <f>IF(Y39=Z39,Y39,IF(Z39&gt;0,Z39,Y39))</f>
        <v/>
      </c>
      <c r="AC39" s="70" t="s">
        <v>36</v>
      </c>
      <c r="AD39" s="70"/>
      <c r="AE39" s="51">
        <f>COUNTIF(B$14:B$44,"sd")+Mar!AE39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s="13" customFormat="1" ht="14.25" customHeight="1" x14ac:dyDescent="0.5">
      <c r="A40" s="45">
        <v>45409</v>
      </c>
      <c r="B40" s="46"/>
      <c r="C40" s="47"/>
      <c r="D40" s="47"/>
      <c r="E40" s="48"/>
      <c r="F40" s="49"/>
      <c r="G40" s="91">
        <f t="shared" si="40"/>
        <v>0</v>
      </c>
      <c r="H40" s="48"/>
      <c r="I40" s="49"/>
      <c r="J40" s="91">
        <f t="shared" si="41"/>
        <v>0</v>
      </c>
      <c r="K40" s="95">
        <f t="shared" si="42"/>
        <v>0</v>
      </c>
      <c r="L40" s="48"/>
      <c r="M40" s="49"/>
      <c r="N40" s="91">
        <f t="shared" si="43"/>
        <v>0</v>
      </c>
      <c r="O40" s="48"/>
      <c r="P40" s="49"/>
      <c r="Q40" s="91">
        <f t="shared" si="44"/>
        <v>0</v>
      </c>
      <c r="R40" s="95">
        <f t="shared" si="45"/>
        <v>0</v>
      </c>
      <c r="S40" s="95">
        <f t="shared" si="46"/>
        <v>0</v>
      </c>
      <c r="T40" s="95" t="str">
        <f t="shared" ref="T40:T41" si="67">IF($D40="X","",IF($S40=0,"",ROUND($S40,10)))</f>
        <v/>
      </c>
      <c r="U40" s="95" t="str">
        <f t="shared" si="47"/>
        <v/>
      </c>
      <c r="V40" s="103">
        <f t="shared" si="48"/>
        <v>0</v>
      </c>
      <c r="W40" s="95" t="str">
        <f t="shared" ref="W40:W41" si="68">IF($D40="X","",IF($S40=0,"",ROUND($S40,10)))</f>
        <v/>
      </c>
      <c r="X40" s="95" t="str">
        <f t="shared" ref="X40:X41" si="69">IF($D40="X",ROUND($S40,10),"")</f>
        <v/>
      </c>
      <c r="Y40" s="95" t="str">
        <f t="shared" si="52"/>
        <v/>
      </c>
      <c r="Z40" s="95">
        <f t="shared" si="53"/>
        <v>0</v>
      </c>
      <c r="AA40" s="95" t="str">
        <f t="shared" ref="AA40:AA41" si="70">IF($D40="X",ROUND($S40,10),"")</f>
        <v/>
      </c>
      <c r="AC40" s="70" t="s">
        <v>37</v>
      </c>
      <c r="AD40" s="70"/>
      <c r="AE40" s="51">
        <f>COUNTIF(B$14:B$44,"se")+Mar!AE40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s="13" customFormat="1" ht="14.25" customHeight="1" x14ac:dyDescent="0.5">
      <c r="A41" s="45">
        <v>45410</v>
      </c>
      <c r="B41" s="46"/>
      <c r="C41" s="47"/>
      <c r="D41" s="47"/>
      <c r="E41" s="48"/>
      <c r="F41" s="49"/>
      <c r="G41" s="91">
        <f t="shared" si="40"/>
        <v>0</v>
      </c>
      <c r="H41" s="48"/>
      <c r="I41" s="49"/>
      <c r="J41" s="91">
        <f t="shared" si="41"/>
        <v>0</v>
      </c>
      <c r="K41" s="95">
        <f t="shared" si="42"/>
        <v>0</v>
      </c>
      <c r="L41" s="48"/>
      <c r="M41" s="49"/>
      <c r="N41" s="91">
        <f t="shared" si="43"/>
        <v>0</v>
      </c>
      <c r="O41" s="48"/>
      <c r="P41" s="49"/>
      <c r="Q41" s="91">
        <f t="shared" si="44"/>
        <v>0</v>
      </c>
      <c r="R41" s="95">
        <f t="shared" si="45"/>
        <v>0</v>
      </c>
      <c r="S41" s="95">
        <f t="shared" si="46"/>
        <v>0</v>
      </c>
      <c r="T41" s="95" t="str">
        <f t="shared" si="67"/>
        <v/>
      </c>
      <c r="U41" s="95" t="str">
        <f t="shared" si="47"/>
        <v/>
      </c>
      <c r="V41" s="103">
        <f t="shared" si="48"/>
        <v>0</v>
      </c>
      <c r="W41" s="95" t="str">
        <f t="shared" si="68"/>
        <v/>
      </c>
      <c r="X41" s="95" t="str">
        <f t="shared" si="69"/>
        <v/>
      </c>
      <c r="Y41" s="95" t="str">
        <f t="shared" si="52"/>
        <v/>
      </c>
      <c r="Z41" s="95">
        <f t="shared" si="53"/>
        <v>0</v>
      </c>
      <c r="AA41" s="95" t="str">
        <f t="shared" si="70"/>
        <v/>
      </c>
      <c r="AC41" s="70" t="s">
        <v>38</v>
      </c>
      <c r="AD41" s="70"/>
      <c r="AE41" s="51">
        <f>COUNTIF(B$14:B$44,"df")+Mar!AE41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s="13" customFormat="1" ht="14.25" customHeight="1" x14ac:dyDescent="0.5">
      <c r="A42" s="52">
        <v>45411</v>
      </c>
      <c r="B42" s="54"/>
      <c r="C42" s="54"/>
      <c r="D42" s="47"/>
      <c r="E42" s="55"/>
      <c r="F42" s="56"/>
      <c r="G42" s="91">
        <f t="shared" si="40"/>
        <v>0</v>
      </c>
      <c r="H42" s="55"/>
      <c r="I42" s="56"/>
      <c r="J42" s="91">
        <f t="shared" si="41"/>
        <v>0</v>
      </c>
      <c r="K42" s="91">
        <f t="shared" si="42"/>
        <v>0</v>
      </c>
      <c r="L42" s="55"/>
      <c r="M42" s="56"/>
      <c r="N42" s="91">
        <f t="shared" si="43"/>
        <v>0</v>
      </c>
      <c r="O42" s="55"/>
      <c r="P42" s="56"/>
      <c r="Q42" s="91">
        <f t="shared" si="44"/>
        <v>0</v>
      </c>
      <c r="R42" s="91">
        <f t="shared" si="45"/>
        <v>0</v>
      </c>
      <c r="S42" s="101">
        <f t="shared" si="46"/>
        <v>0</v>
      </c>
      <c r="T42" s="91" t="str">
        <f t="shared" ref="T42:T43" si="71">IF(B42="av",($E$7)*(-1),IF(B42="df",($E$7)*(-1),IF(D42="X","",IF(B42="sd",ROUND(S42-($E$7*(1-$AE$4)),10),IF(S42=0,"",ROUND(S42-$E$7,10))))))</f>
        <v/>
      </c>
      <c r="U42" s="91" t="str">
        <f t="shared" si="47"/>
        <v/>
      </c>
      <c r="V42" s="104">
        <f t="shared" si="48"/>
        <v>0</v>
      </c>
      <c r="W42" s="91" t="str">
        <f t="shared" ref="W42:W43" si="72">IF(U42=V42,U42,IF(V42&gt;0,V42,U42))</f>
        <v/>
      </c>
      <c r="X42" s="101" t="str">
        <f t="shared" ref="X42:X43" si="73">IF(D42="X",ROUND(S42-$E$7,10),"")</f>
        <v/>
      </c>
      <c r="Y42" s="91" t="str">
        <f t="shared" si="52"/>
        <v/>
      </c>
      <c r="Z42" s="104">
        <f t="shared" si="53"/>
        <v>0</v>
      </c>
      <c r="AA42" s="91" t="str">
        <f t="shared" ref="AA42:AA43" si="74">IF(Y42=Z42,Y42,IF(Z42&gt;0,Z42,Y42))</f>
        <v/>
      </c>
      <c r="AC42" s="71" t="s">
        <v>14</v>
      </c>
      <c r="AD42" s="105"/>
      <c r="AE42" s="7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s="13" customFormat="1" ht="14.25" customHeight="1" x14ac:dyDescent="0.5">
      <c r="A43" s="52">
        <v>45412</v>
      </c>
      <c r="B43" s="54"/>
      <c r="C43" s="54"/>
      <c r="D43" s="47"/>
      <c r="E43" s="55"/>
      <c r="F43" s="56"/>
      <c r="G43" s="91">
        <f t="shared" si="40"/>
        <v>0</v>
      </c>
      <c r="H43" s="55"/>
      <c r="I43" s="56"/>
      <c r="J43" s="91">
        <f t="shared" si="41"/>
        <v>0</v>
      </c>
      <c r="K43" s="91">
        <f t="shared" si="42"/>
        <v>0</v>
      </c>
      <c r="L43" s="55"/>
      <c r="M43" s="56"/>
      <c r="N43" s="91">
        <f t="shared" si="43"/>
        <v>0</v>
      </c>
      <c r="O43" s="55"/>
      <c r="P43" s="56"/>
      <c r="Q43" s="91">
        <f t="shared" si="44"/>
        <v>0</v>
      </c>
      <c r="R43" s="91">
        <f t="shared" si="45"/>
        <v>0</v>
      </c>
      <c r="S43" s="101">
        <f t="shared" si="46"/>
        <v>0</v>
      </c>
      <c r="T43" s="91" t="str">
        <f t="shared" si="71"/>
        <v/>
      </c>
      <c r="U43" s="91" t="str">
        <f t="shared" si="47"/>
        <v/>
      </c>
      <c r="V43" s="104">
        <f t="shared" si="48"/>
        <v>0</v>
      </c>
      <c r="W43" s="91" t="str">
        <f t="shared" si="72"/>
        <v/>
      </c>
      <c r="X43" s="101" t="str">
        <f t="shared" si="73"/>
        <v/>
      </c>
      <c r="Y43" s="91" t="str">
        <f t="shared" si="52"/>
        <v/>
      </c>
      <c r="Z43" s="104">
        <f t="shared" si="53"/>
        <v>0</v>
      </c>
      <c r="AA43" s="91" t="str">
        <f t="shared" si="74"/>
        <v/>
      </c>
      <c r="AC43" s="73" t="s">
        <v>24</v>
      </c>
      <c r="AD43" s="106"/>
      <c r="AE43" s="74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s="13" customFormat="1" ht="14.25" customHeight="1" x14ac:dyDescent="0.5">
      <c r="A44" s="52"/>
      <c r="B44" s="54"/>
      <c r="C44" s="54"/>
      <c r="D44" s="47"/>
      <c r="E44" s="55"/>
      <c r="F44" s="56"/>
      <c r="G44" s="91">
        <f t="shared" ref="G44" si="75">IF(E44="",0,CONCATENATE(E44,":",F44))</f>
        <v>0</v>
      </c>
      <c r="H44" s="55"/>
      <c r="I44" s="56"/>
      <c r="J44" s="91">
        <f t="shared" ref="J44" si="76">IF(H44="",0,CONCATENATE(H44,":",I44))</f>
        <v>0</v>
      </c>
      <c r="K44" s="91">
        <f t="shared" ref="K44" si="77">J44-G44</f>
        <v>0</v>
      </c>
      <c r="L44" s="55"/>
      <c r="M44" s="56"/>
      <c r="N44" s="91">
        <f t="shared" ref="N44" si="78">IF(L44="",0,CONCATENATE(L44,":",M44))</f>
        <v>0</v>
      </c>
      <c r="O44" s="55"/>
      <c r="P44" s="56"/>
      <c r="Q44" s="91">
        <f t="shared" ref="Q44" si="79">IF(O44="",0,CONCATENATE(O44,":",P44))</f>
        <v>0</v>
      </c>
      <c r="R44" s="91">
        <f t="shared" ref="R44" si="80">Q44-N44</f>
        <v>0</v>
      </c>
      <c r="S44" s="91">
        <f t="shared" ref="S44" si="81">K44+R44</f>
        <v>0</v>
      </c>
      <c r="T44" s="91" t="str">
        <f>IF(B44="av",($E$7)*(-1),IF(B44="df",($E$7)*(-1),IF(D44="X","",IF(B44="sd",ROUND(S44-($E$7*(1-$AE$4)),10),IF(S44=0,"",ROUND(S44-$E$7,10))))))</f>
        <v/>
      </c>
      <c r="U44" s="91" t="str">
        <f t="shared" ref="U44" si="82">IF(T44&gt;0,T44,0)</f>
        <v/>
      </c>
      <c r="V44" s="104">
        <f t="shared" ref="V44" si="83">IF(T44&lt;0,T44*(-1),0)</f>
        <v>0</v>
      </c>
      <c r="W44" s="91" t="str">
        <f>IF(U44=V44,U44,IF(V44&gt;0,V44,U44))</f>
        <v/>
      </c>
      <c r="X44" s="101" t="str">
        <f>IF(D44="X",ROUND(S44-$E$7,10),"")</f>
        <v/>
      </c>
      <c r="Y44" s="91" t="str">
        <f t="shared" ref="Y44" si="84">IF(X44&gt;0,X44,0)</f>
        <v/>
      </c>
      <c r="Z44" s="104">
        <f t="shared" ref="Z44" si="85">IF(X44&lt;0,X44*(-1),0)</f>
        <v>0</v>
      </c>
      <c r="AA44" s="91" t="str">
        <f>IF(Y44=Z44,Y44,IF(Z44&gt;0,Z44,Y44))</f>
        <v/>
      </c>
      <c r="AC44" s="73" t="s">
        <v>25</v>
      </c>
      <c r="AD44" s="106"/>
      <c r="AE44" s="74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s="13" customFormat="1" ht="14.25" customHeight="1" x14ac:dyDescent="0.5">
      <c r="A45" s="75" t="s">
        <v>13</v>
      </c>
      <c r="B45" s="76"/>
      <c r="C45" s="77"/>
      <c r="D45" s="77"/>
      <c r="E45" s="78"/>
      <c r="F45" s="40"/>
      <c r="G45" s="39"/>
      <c r="H45" s="78"/>
      <c r="I45" s="40"/>
      <c r="J45" s="39"/>
      <c r="K45" s="103">
        <f>SUM(K14:K44)</f>
        <v>0</v>
      </c>
      <c r="L45" s="78"/>
      <c r="M45" s="40"/>
      <c r="N45" s="39"/>
      <c r="O45" s="78"/>
      <c r="P45" s="78"/>
      <c r="Q45" s="39"/>
      <c r="R45" s="103">
        <f>SUM(R14:R44)</f>
        <v>0</v>
      </c>
      <c r="S45" s="103">
        <f>SUM(S14:S44)</f>
        <v>0</v>
      </c>
      <c r="T45" s="102"/>
      <c r="U45" s="95">
        <f>SUM(U14:U44)</f>
        <v>0</v>
      </c>
      <c r="V45" s="102">
        <f>SUM(V14:V44)</f>
        <v>0</v>
      </c>
      <c r="W45" s="103" t="str">
        <f>IF(U45=V45,"",IF(U45&lt;V45,V45-U45,U45-V45))</f>
        <v/>
      </c>
      <c r="X45" s="102"/>
      <c r="Y45" s="95">
        <f>SUM(Y14:Y44)</f>
        <v>0</v>
      </c>
      <c r="Z45" s="102">
        <f>SUM(Z14:Z44)</f>
        <v>0</v>
      </c>
      <c r="AA45" s="103" t="str">
        <f>IF(Y45=Z45,"",IF(Y45&lt;Z45,Z45-Y45,Y45-Z45))</f>
        <v/>
      </c>
      <c r="AC45" s="79" t="s">
        <v>26</v>
      </c>
      <c r="AD45" s="107"/>
      <c r="AE45" s="80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s="13" customFormat="1" ht="14.25" customHeight="1" x14ac:dyDescent="0.5">
      <c r="AE46" s="29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s="13" customFormat="1" ht="14.25" customHeight="1" x14ac:dyDescent="0.5">
      <c r="AE47" s="29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s="13" customFormat="1" ht="14.25" customHeight="1" x14ac:dyDescent="0.5">
      <c r="AE48" s="29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31" s="12" customFormat="1" ht="14.25" customHeight="1" x14ac:dyDescent="0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81"/>
    </row>
    <row r="50" spans="1:31" s="12" customFormat="1" ht="14.25" customHeight="1" x14ac:dyDescent="0.5">
      <c r="A50" s="82"/>
      <c r="E50" s="17"/>
      <c r="F50" s="22"/>
      <c r="G50" s="21"/>
      <c r="H50" s="17"/>
      <c r="I50" s="22"/>
      <c r="J50" s="21"/>
      <c r="K50" s="21"/>
      <c r="L50" s="17"/>
      <c r="M50" s="22"/>
      <c r="N50" s="21"/>
      <c r="O50" s="17"/>
      <c r="P50" s="17"/>
      <c r="Q50" s="21"/>
      <c r="R50" s="22"/>
      <c r="S50" s="60"/>
      <c r="T50" s="60"/>
      <c r="U50" s="60"/>
      <c r="V50" s="60"/>
      <c r="W50" s="60"/>
      <c r="X50" s="60"/>
      <c r="Y50" s="60"/>
      <c r="Z50" s="60"/>
      <c r="AA50" s="60"/>
      <c r="AC50" s="3"/>
      <c r="AD50" s="3"/>
      <c r="AE50" s="83"/>
    </row>
    <row r="51" spans="1:31" s="12" customFormat="1" ht="14.25" customHeight="1" x14ac:dyDescent="0.5">
      <c r="A51" s="82"/>
      <c r="E51" s="17"/>
      <c r="F51" s="22"/>
      <c r="G51" s="21"/>
      <c r="H51" s="17"/>
      <c r="I51" s="22"/>
      <c r="J51" s="21"/>
      <c r="K51" s="21"/>
      <c r="L51" s="17"/>
      <c r="M51" s="22"/>
      <c r="N51" s="21"/>
      <c r="O51" s="17"/>
      <c r="P51" s="17"/>
      <c r="Q51" s="21"/>
      <c r="R51" s="22"/>
      <c r="S51" s="60"/>
      <c r="T51" s="60"/>
      <c r="U51" s="60"/>
      <c r="V51" s="60"/>
      <c r="W51" s="60"/>
      <c r="X51" s="60"/>
      <c r="Y51" s="60"/>
      <c r="Z51" s="60"/>
      <c r="AA51" s="60"/>
      <c r="AC51" s="3"/>
      <c r="AD51" s="3"/>
      <c r="AE51" s="83"/>
    </row>
    <row r="52" spans="1:31" s="12" customFormat="1" ht="14.25" customHeight="1" x14ac:dyDescent="0.5">
      <c r="A52" s="82"/>
      <c r="E52" s="17"/>
      <c r="F52" s="22"/>
      <c r="G52" s="21"/>
      <c r="H52" s="17"/>
      <c r="I52" s="22"/>
      <c r="J52" s="21"/>
      <c r="K52" s="21"/>
      <c r="L52" s="17"/>
      <c r="M52" s="22"/>
      <c r="N52" s="21"/>
      <c r="O52" s="17"/>
      <c r="P52" s="17"/>
      <c r="Q52" s="21"/>
      <c r="R52" s="22"/>
      <c r="S52" s="60"/>
      <c r="T52" s="60"/>
      <c r="U52" s="60"/>
      <c r="V52" s="60"/>
      <c r="W52" s="60"/>
      <c r="X52" s="60"/>
      <c r="Y52" s="60"/>
      <c r="Z52" s="60"/>
      <c r="AA52" s="60"/>
      <c r="AC52" s="3"/>
      <c r="AD52" s="3"/>
      <c r="AE52" s="83"/>
    </row>
    <row r="53" spans="1:31" s="12" customFormat="1" ht="14.25" customHeight="1" x14ac:dyDescent="0.5">
      <c r="A53" s="82"/>
      <c r="E53" s="17"/>
      <c r="F53" s="22"/>
      <c r="G53" s="21"/>
      <c r="H53" s="17"/>
      <c r="I53" s="22"/>
      <c r="J53" s="21"/>
      <c r="K53" s="21"/>
      <c r="L53" s="17"/>
      <c r="M53" s="22"/>
      <c r="N53" s="21"/>
      <c r="O53" s="17"/>
      <c r="P53" s="17"/>
      <c r="Q53" s="21"/>
      <c r="R53" s="22"/>
      <c r="S53" s="60"/>
      <c r="T53" s="60"/>
      <c r="U53" s="60"/>
      <c r="V53" s="60"/>
      <c r="W53" s="60"/>
      <c r="X53" s="60"/>
      <c r="Y53" s="60"/>
      <c r="Z53" s="60"/>
      <c r="AA53" s="60"/>
      <c r="AE53" s="81"/>
    </row>
    <row r="54" spans="1:31" s="12" customFormat="1" ht="14.25" customHeight="1" x14ac:dyDescent="0.5">
      <c r="A54" s="82"/>
      <c r="E54" s="17"/>
      <c r="F54" s="22"/>
      <c r="G54" s="21"/>
      <c r="H54" s="17"/>
      <c r="I54" s="22"/>
      <c r="J54" s="21"/>
      <c r="K54" s="21"/>
      <c r="L54" s="17"/>
      <c r="M54" s="22"/>
      <c r="N54" s="21"/>
      <c r="O54" s="17"/>
      <c r="P54" s="17"/>
      <c r="Q54" s="21"/>
      <c r="R54" s="22"/>
      <c r="S54" s="60"/>
      <c r="T54" s="60"/>
      <c r="U54" s="60"/>
      <c r="V54" s="60"/>
      <c r="W54" s="60"/>
      <c r="X54" s="60"/>
      <c r="Y54" s="60"/>
      <c r="Z54" s="60"/>
      <c r="AA54" s="60"/>
      <c r="AE54" s="81"/>
    </row>
    <row r="55" spans="1:31" s="12" customFormat="1" ht="14.25" customHeight="1" x14ac:dyDescent="0.5">
      <c r="A55" s="82"/>
      <c r="E55" s="17"/>
      <c r="F55" s="22"/>
      <c r="G55" s="21"/>
      <c r="H55" s="17"/>
      <c r="I55" s="22"/>
      <c r="J55" s="21"/>
      <c r="K55" s="21"/>
      <c r="L55" s="17"/>
      <c r="M55" s="22"/>
      <c r="N55" s="21"/>
      <c r="O55" s="17"/>
      <c r="P55" s="17"/>
      <c r="Q55" s="21"/>
      <c r="R55" s="22"/>
      <c r="S55" s="60"/>
      <c r="T55" s="60"/>
      <c r="U55" s="60"/>
      <c r="V55" s="60"/>
      <c r="W55" s="60"/>
      <c r="X55" s="60"/>
      <c r="Y55" s="60"/>
      <c r="Z55" s="60"/>
      <c r="AA55" s="60"/>
      <c r="AE55" s="81"/>
    </row>
    <row r="56" spans="1:31" s="12" customFormat="1" ht="14.25" customHeight="1" x14ac:dyDescent="0.5">
      <c r="A56" s="82"/>
      <c r="E56" s="17"/>
      <c r="F56" s="22"/>
      <c r="G56" s="21"/>
      <c r="H56" s="17"/>
      <c r="I56" s="22"/>
      <c r="J56" s="21"/>
      <c r="K56" s="21"/>
      <c r="L56" s="17"/>
      <c r="M56" s="22"/>
      <c r="N56" s="21"/>
      <c r="O56" s="17"/>
      <c r="P56" s="17"/>
      <c r="Q56" s="21"/>
      <c r="R56" s="22"/>
      <c r="S56" s="60"/>
      <c r="T56" s="60"/>
      <c r="U56" s="60"/>
      <c r="V56" s="60"/>
      <c r="W56" s="60"/>
      <c r="X56" s="60"/>
      <c r="Y56" s="60"/>
      <c r="Z56" s="60"/>
      <c r="AA56" s="60"/>
      <c r="AE56" s="81"/>
    </row>
    <row r="57" spans="1:31" s="12" customFormat="1" ht="14.25" customHeight="1" x14ac:dyDescent="0.5">
      <c r="A57" s="82"/>
      <c r="E57" s="17"/>
      <c r="F57" s="22"/>
      <c r="G57" s="21"/>
      <c r="H57" s="17"/>
      <c r="I57" s="22"/>
      <c r="J57" s="21"/>
      <c r="K57" s="21"/>
      <c r="L57" s="17"/>
      <c r="M57" s="22"/>
      <c r="N57" s="21"/>
      <c r="O57" s="17"/>
      <c r="P57" s="17"/>
      <c r="Q57" s="21"/>
      <c r="R57" s="22"/>
      <c r="S57" s="60"/>
      <c r="T57" s="60"/>
      <c r="U57" s="60"/>
      <c r="V57" s="60"/>
      <c r="W57" s="60"/>
      <c r="X57" s="60"/>
      <c r="Y57" s="60"/>
      <c r="Z57" s="60"/>
      <c r="AA57" s="60"/>
      <c r="AE57" s="81"/>
    </row>
    <row r="58" spans="1:31" s="12" customFormat="1" ht="14.25" customHeight="1" x14ac:dyDescent="0.5">
      <c r="A58" s="82"/>
      <c r="E58" s="17"/>
      <c r="F58" s="22"/>
      <c r="G58" s="21"/>
      <c r="H58" s="17"/>
      <c r="I58" s="22"/>
      <c r="J58" s="21"/>
      <c r="K58" s="21"/>
      <c r="L58" s="17"/>
      <c r="M58" s="22"/>
      <c r="N58" s="21"/>
      <c r="O58" s="17"/>
      <c r="P58" s="17"/>
      <c r="Q58" s="21"/>
      <c r="R58" s="22"/>
      <c r="S58" s="60"/>
      <c r="T58" s="60"/>
      <c r="U58" s="60"/>
      <c r="V58" s="60"/>
      <c r="W58" s="60"/>
      <c r="X58" s="60"/>
      <c r="Y58" s="60"/>
      <c r="Z58" s="60"/>
      <c r="AA58" s="60"/>
      <c r="AE58" s="81"/>
    </row>
    <row r="59" spans="1:31" s="12" customFormat="1" ht="14.25" customHeight="1" x14ac:dyDescent="0.5">
      <c r="A59" s="82"/>
      <c r="E59" s="17"/>
      <c r="F59" s="22"/>
      <c r="G59" s="21"/>
      <c r="H59" s="17"/>
      <c r="I59" s="22"/>
      <c r="J59" s="21"/>
      <c r="K59" s="21"/>
      <c r="L59" s="17"/>
      <c r="M59" s="22"/>
      <c r="N59" s="21"/>
      <c r="O59" s="17"/>
      <c r="P59" s="17"/>
      <c r="Q59" s="21"/>
      <c r="R59" s="22"/>
      <c r="S59" s="60"/>
      <c r="T59" s="60"/>
      <c r="U59" s="60"/>
      <c r="V59" s="60"/>
      <c r="W59" s="60"/>
      <c r="X59" s="60"/>
      <c r="Y59" s="60"/>
      <c r="Z59" s="60"/>
      <c r="AA59" s="60"/>
      <c r="AE59" s="81"/>
    </row>
    <row r="60" spans="1:31" s="12" customFormat="1" ht="14.25" customHeight="1" x14ac:dyDescent="0.5">
      <c r="A60" s="82"/>
      <c r="E60" s="17"/>
      <c r="F60" s="22"/>
      <c r="G60" s="21"/>
      <c r="H60" s="17"/>
      <c r="I60" s="22"/>
      <c r="J60" s="21"/>
      <c r="K60" s="21"/>
      <c r="L60" s="17"/>
      <c r="M60" s="22"/>
      <c r="N60" s="21"/>
      <c r="O60" s="17"/>
      <c r="P60" s="17"/>
      <c r="Q60" s="21"/>
      <c r="R60" s="22"/>
      <c r="S60" s="60"/>
      <c r="T60" s="60"/>
      <c r="U60" s="60"/>
      <c r="V60" s="60"/>
      <c r="W60" s="60"/>
      <c r="X60" s="60"/>
      <c r="Y60" s="60"/>
      <c r="Z60" s="60"/>
      <c r="AA60" s="60"/>
      <c r="AE60" s="81"/>
    </row>
    <row r="61" spans="1:31" s="12" customFormat="1" ht="14.25" customHeight="1" x14ac:dyDescent="0.5">
      <c r="A61" s="82"/>
      <c r="E61" s="17"/>
      <c r="F61" s="22"/>
      <c r="G61" s="21"/>
      <c r="H61" s="17"/>
      <c r="I61" s="22"/>
      <c r="J61" s="21"/>
      <c r="K61" s="21"/>
      <c r="L61" s="17"/>
      <c r="M61" s="22"/>
      <c r="N61" s="21"/>
      <c r="O61" s="17"/>
      <c r="P61" s="17"/>
      <c r="Q61" s="21"/>
      <c r="R61" s="22"/>
      <c r="S61" s="60"/>
      <c r="T61" s="60"/>
      <c r="U61" s="60"/>
      <c r="V61" s="60"/>
      <c r="W61" s="60"/>
      <c r="X61" s="60"/>
      <c r="Y61" s="60"/>
      <c r="Z61" s="60"/>
      <c r="AA61" s="60"/>
      <c r="AE61" s="81"/>
    </row>
    <row r="62" spans="1:31" s="12" customFormat="1" ht="14.25" customHeight="1" x14ac:dyDescent="0.5">
      <c r="A62" s="82"/>
      <c r="E62" s="17"/>
      <c r="F62" s="22"/>
      <c r="G62" s="21"/>
      <c r="H62" s="17"/>
      <c r="I62" s="22"/>
      <c r="J62" s="21"/>
      <c r="K62" s="21"/>
      <c r="L62" s="17"/>
      <c r="M62" s="22"/>
      <c r="N62" s="21"/>
      <c r="O62" s="17"/>
      <c r="P62" s="17"/>
      <c r="Q62" s="21"/>
      <c r="R62" s="22"/>
      <c r="S62" s="60"/>
      <c r="T62" s="60"/>
      <c r="U62" s="60"/>
      <c r="V62" s="60"/>
      <c r="W62" s="60"/>
      <c r="X62" s="60"/>
      <c r="Y62" s="60"/>
      <c r="Z62" s="60"/>
      <c r="AA62" s="60"/>
      <c r="AE62" s="81"/>
    </row>
    <row r="63" spans="1:31" s="12" customFormat="1" ht="14.25" customHeight="1" x14ac:dyDescent="0.5">
      <c r="A63" s="82"/>
      <c r="E63" s="17"/>
      <c r="F63" s="22"/>
      <c r="G63" s="21"/>
      <c r="H63" s="17"/>
      <c r="I63" s="22"/>
      <c r="J63" s="21"/>
      <c r="K63" s="21"/>
      <c r="L63" s="17"/>
      <c r="M63" s="22"/>
      <c r="N63" s="21"/>
      <c r="O63" s="17"/>
      <c r="P63" s="17"/>
      <c r="Q63" s="21"/>
      <c r="R63" s="22"/>
      <c r="S63" s="60"/>
      <c r="T63" s="60"/>
      <c r="U63" s="60"/>
      <c r="V63" s="60"/>
      <c r="W63" s="60"/>
      <c r="X63" s="60"/>
      <c r="Y63" s="60"/>
      <c r="Z63" s="60"/>
      <c r="AA63" s="60"/>
      <c r="AE63" s="81"/>
    </row>
    <row r="64" spans="1:31" s="12" customFormat="1" ht="14.25" customHeight="1" x14ac:dyDescent="0.5">
      <c r="A64" s="82"/>
      <c r="E64" s="17"/>
      <c r="F64" s="22"/>
      <c r="G64" s="21"/>
      <c r="H64" s="17"/>
      <c r="I64" s="22"/>
      <c r="J64" s="21"/>
      <c r="K64" s="21"/>
      <c r="L64" s="17"/>
      <c r="M64" s="22"/>
      <c r="N64" s="21"/>
      <c r="O64" s="17"/>
      <c r="P64" s="17"/>
      <c r="Q64" s="21"/>
      <c r="R64" s="22"/>
      <c r="S64" s="60"/>
      <c r="T64" s="60"/>
      <c r="U64" s="60"/>
      <c r="V64" s="60"/>
      <c r="W64" s="60"/>
      <c r="X64" s="60"/>
      <c r="Y64" s="60"/>
      <c r="Z64" s="60"/>
      <c r="AA64" s="60"/>
      <c r="AE64" s="81"/>
    </row>
    <row r="65" spans="1:64" s="12" customFormat="1" ht="14.25" customHeight="1" x14ac:dyDescent="0.5">
      <c r="A65" s="82"/>
      <c r="E65" s="17"/>
      <c r="F65" s="22"/>
      <c r="G65" s="21"/>
      <c r="H65" s="17"/>
      <c r="I65" s="22"/>
      <c r="J65" s="21"/>
      <c r="K65" s="21"/>
      <c r="L65" s="17"/>
      <c r="M65" s="22"/>
      <c r="N65" s="21"/>
      <c r="O65" s="17"/>
      <c r="P65" s="17"/>
      <c r="Q65" s="21"/>
      <c r="R65" s="22"/>
      <c r="S65" s="60"/>
      <c r="T65" s="60"/>
      <c r="U65" s="60"/>
      <c r="V65" s="60"/>
      <c r="W65" s="60"/>
      <c r="X65" s="60"/>
      <c r="Y65" s="60"/>
      <c r="Z65" s="60"/>
      <c r="AA65" s="60"/>
      <c r="AE65" s="81"/>
    </row>
    <row r="66" spans="1:64" s="13" customFormat="1" ht="14.25" customHeight="1" x14ac:dyDescent="0.5">
      <c r="A66" s="82"/>
      <c r="B66" s="12"/>
      <c r="C66" s="12"/>
      <c r="D66" s="12"/>
      <c r="E66" s="17"/>
      <c r="F66" s="22"/>
      <c r="G66" s="21"/>
      <c r="H66" s="17"/>
      <c r="I66" s="22"/>
      <c r="J66" s="21"/>
      <c r="K66" s="21"/>
      <c r="L66" s="17"/>
      <c r="M66" s="22"/>
      <c r="N66" s="21"/>
      <c r="O66" s="17"/>
      <c r="P66" s="17"/>
      <c r="Q66" s="21"/>
      <c r="R66" s="22"/>
      <c r="S66" s="60"/>
      <c r="T66" s="60"/>
      <c r="U66" s="60"/>
      <c r="V66" s="60"/>
      <c r="W66" s="60"/>
      <c r="X66" s="60"/>
      <c r="Y66" s="60"/>
      <c r="Z66" s="60"/>
      <c r="AA66" s="60"/>
      <c r="AB66" s="12"/>
      <c r="AC66" s="12"/>
      <c r="AD66" s="12"/>
      <c r="AE66" s="81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s="13" customFormat="1" ht="14.25" customHeight="1" x14ac:dyDescent="0.5">
      <c r="A67" s="82"/>
      <c r="B67" s="12"/>
      <c r="C67" s="12"/>
      <c r="D67" s="12"/>
      <c r="E67" s="17"/>
      <c r="F67" s="22"/>
      <c r="G67" s="21"/>
      <c r="H67" s="17"/>
      <c r="I67" s="22"/>
      <c r="J67" s="21"/>
      <c r="K67" s="21"/>
      <c r="L67" s="17"/>
      <c r="M67" s="22"/>
      <c r="N67" s="21"/>
      <c r="O67" s="17"/>
      <c r="P67" s="17"/>
      <c r="Q67" s="21"/>
      <c r="R67" s="22"/>
      <c r="S67" s="60"/>
      <c r="T67" s="60"/>
      <c r="U67" s="60"/>
      <c r="V67" s="60"/>
      <c r="W67" s="60"/>
      <c r="X67" s="60"/>
      <c r="Y67" s="60"/>
      <c r="Z67" s="60"/>
      <c r="AA67" s="60"/>
      <c r="AB67" s="12"/>
      <c r="AC67" s="12"/>
      <c r="AD67" s="12"/>
      <c r="AE67" s="81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 s="13" customFormat="1" ht="14.25" customHeight="1" x14ac:dyDescent="0.5">
      <c r="A68" s="82"/>
      <c r="B68" s="12"/>
      <c r="C68" s="12"/>
      <c r="D68" s="12"/>
      <c r="E68" s="17"/>
      <c r="F68" s="22"/>
      <c r="G68" s="21"/>
      <c r="H68" s="17"/>
      <c r="I68" s="22"/>
      <c r="J68" s="21"/>
      <c r="K68" s="21"/>
      <c r="L68" s="17"/>
      <c r="M68" s="22"/>
      <c r="N68" s="21"/>
      <c r="O68" s="17"/>
      <c r="P68" s="17"/>
      <c r="Q68" s="21"/>
      <c r="R68" s="22"/>
      <c r="S68" s="60"/>
      <c r="T68" s="60"/>
      <c r="U68" s="60"/>
      <c r="V68" s="60"/>
      <c r="W68" s="60"/>
      <c r="X68" s="60"/>
      <c r="Y68" s="60"/>
      <c r="Z68" s="60"/>
      <c r="AA68" s="60"/>
      <c r="AB68" s="12"/>
      <c r="AC68" s="12"/>
      <c r="AD68" s="12"/>
      <c r="AE68" s="8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s="13" customFormat="1" ht="14.25" customHeight="1" x14ac:dyDescent="0.5">
      <c r="A69" s="82"/>
      <c r="B69" s="12"/>
      <c r="C69" s="12"/>
      <c r="D69" s="12"/>
      <c r="E69" s="17"/>
      <c r="F69" s="22"/>
      <c r="G69" s="21"/>
      <c r="H69" s="17"/>
      <c r="I69" s="22"/>
      <c r="J69" s="21"/>
      <c r="K69" s="21"/>
      <c r="L69" s="17"/>
      <c r="M69" s="22"/>
      <c r="N69" s="21"/>
      <c r="O69" s="17"/>
      <c r="P69" s="17"/>
      <c r="Q69" s="21"/>
      <c r="R69" s="22"/>
      <c r="S69" s="60"/>
      <c r="T69" s="60"/>
      <c r="U69" s="60"/>
      <c r="V69" s="60"/>
      <c r="W69" s="60"/>
      <c r="X69" s="60"/>
      <c r="Y69" s="60"/>
      <c r="Z69" s="60"/>
      <c r="AA69" s="60"/>
      <c r="AB69" s="12"/>
      <c r="AC69" s="12"/>
      <c r="AD69" s="12"/>
      <c r="AE69" s="81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s="13" customFormat="1" ht="14.25" customHeight="1" x14ac:dyDescent="0.5">
      <c r="A70" s="82"/>
      <c r="B70" s="12"/>
      <c r="C70" s="12"/>
      <c r="D70" s="12"/>
      <c r="E70" s="17"/>
      <c r="F70" s="22"/>
      <c r="G70" s="21"/>
      <c r="H70" s="17"/>
      <c r="I70" s="22"/>
      <c r="J70" s="21"/>
      <c r="K70" s="21"/>
      <c r="L70" s="17"/>
      <c r="M70" s="22"/>
      <c r="N70" s="21"/>
      <c r="O70" s="17"/>
      <c r="P70" s="17"/>
      <c r="Q70" s="21"/>
      <c r="R70" s="22"/>
      <c r="S70" s="60"/>
      <c r="T70" s="60"/>
      <c r="U70" s="60"/>
      <c r="V70" s="60"/>
      <c r="W70" s="60"/>
      <c r="X70" s="60"/>
      <c r="Y70" s="60"/>
      <c r="Z70" s="60"/>
      <c r="AA70" s="60"/>
      <c r="AB70" s="12"/>
      <c r="AC70" s="12"/>
      <c r="AD70" s="12"/>
      <c r="AE70" s="81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 s="13" customFormat="1" ht="14.25" customHeight="1" x14ac:dyDescent="0.5">
      <c r="A71" s="82"/>
      <c r="B71" s="12"/>
      <c r="C71" s="12"/>
      <c r="D71" s="12"/>
      <c r="E71" s="17"/>
      <c r="F71" s="22"/>
      <c r="G71" s="21"/>
      <c r="H71" s="17"/>
      <c r="I71" s="22"/>
      <c r="J71" s="21"/>
      <c r="K71" s="21"/>
      <c r="L71" s="17"/>
      <c r="M71" s="22"/>
      <c r="N71" s="21"/>
      <c r="O71" s="17"/>
      <c r="P71" s="17"/>
      <c r="Q71" s="21"/>
      <c r="R71" s="22"/>
      <c r="S71" s="60"/>
      <c r="T71" s="60"/>
      <c r="U71" s="60"/>
      <c r="V71" s="60"/>
      <c r="W71" s="60"/>
      <c r="X71" s="60"/>
      <c r="Y71" s="60"/>
      <c r="Z71" s="60"/>
      <c r="AA71" s="60"/>
      <c r="AB71" s="12"/>
      <c r="AC71" s="12"/>
      <c r="AD71" s="12"/>
      <c r="AE71" s="8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 s="13" customFormat="1" ht="14.25" customHeight="1" x14ac:dyDescent="0.5">
      <c r="A72" s="82"/>
      <c r="B72" s="12"/>
      <c r="C72" s="12"/>
      <c r="D72" s="12"/>
      <c r="E72" s="17"/>
      <c r="F72" s="22"/>
      <c r="G72" s="21"/>
      <c r="H72" s="17"/>
      <c r="I72" s="22"/>
      <c r="J72" s="21"/>
      <c r="K72" s="21"/>
      <c r="L72" s="17"/>
      <c r="M72" s="22"/>
      <c r="N72" s="21"/>
      <c r="O72" s="17"/>
      <c r="P72" s="17"/>
      <c r="Q72" s="21"/>
      <c r="R72" s="22"/>
      <c r="S72" s="60"/>
      <c r="T72" s="60"/>
      <c r="U72" s="60"/>
      <c r="V72" s="60"/>
      <c r="W72" s="60"/>
      <c r="X72" s="60"/>
      <c r="Y72" s="60"/>
      <c r="Z72" s="60"/>
      <c r="AA72" s="60"/>
      <c r="AB72" s="12"/>
      <c r="AC72" s="12"/>
      <c r="AD72" s="12"/>
      <c r="AE72" s="81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s="13" customFormat="1" ht="14.25" customHeight="1" x14ac:dyDescent="0.5">
      <c r="A73" s="82"/>
      <c r="B73" s="12"/>
      <c r="C73" s="12"/>
      <c r="D73" s="12"/>
      <c r="E73" s="17"/>
      <c r="F73" s="22"/>
      <c r="G73" s="21"/>
      <c r="H73" s="17"/>
      <c r="I73" s="22"/>
      <c r="J73" s="21"/>
      <c r="K73" s="21"/>
      <c r="L73" s="17"/>
      <c r="M73" s="22"/>
      <c r="N73" s="21"/>
      <c r="O73" s="17"/>
      <c r="P73" s="17"/>
      <c r="Q73" s="21"/>
      <c r="R73" s="22"/>
      <c r="S73" s="60"/>
      <c r="T73" s="60"/>
      <c r="U73" s="60"/>
      <c r="V73" s="60"/>
      <c r="W73" s="60"/>
      <c r="X73" s="60"/>
      <c r="Y73" s="60"/>
      <c r="Z73" s="60"/>
      <c r="AA73" s="60"/>
      <c r="AB73" s="12"/>
      <c r="AC73" s="12"/>
      <c r="AD73" s="12"/>
      <c r="AE73" s="81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s="13" customFormat="1" ht="14.25" customHeight="1" x14ac:dyDescent="0.5">
      <c r="A74" s="82"/>
      <c r="B74" s="12"/>
      <c r="C74" s="12"/>
      <c r="D74" s="12"/>
      <c r="E74" s="17"/>
      <c r="F74" s="22"/>
      <c r="G74" s="21"/>
      <c r="H74" s="17"/>
      <c r="I74" s="22"/>
      <c r="J74" s="21"/>
      <c r="K74" s="21"/>
      <c r="L74" s="17"/>
      <c r="M74" s="22"/>
      <c r="N74" s="21"/>
      <c r="O74" s="17"/>
      <c r="P74" s="17"/>
      <c r="Q74" s="21"/>
      <c r="R74" s="22"/>
      <c r="S74" s="60"/>
      <c r="T74" s="60"/>
      <c r="U74" s="60"/>
      <c r="V74" s="60"/>
      <c r="W74" s="60"/>
      <c r="X74" s="60"/>
      <c r="Y74" s="60"/>
      <c r="Z74" s="60"/>
      <c r="AA74" s="60"/>
      <c r="AB74" s="12"/>
      <c r="AC74" s="12"/>
      <c r="AD74" s="12"/>
      <c r="AE74" s="8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 s="13" customFormat="1" ht="14.25" customHeight="1" x14ac:dyDescent="0.5">
      <c r="A75" s="82"/>
      <c r="B75" s="12"/>
      <c r="C75" s="12"/>
      <c r="D75" s="12"/>
      <c r="E75" s="17"/>
      <c r="F75" s="22"/>
      <c r="G75" s="21"/>
      <c r="H75" s="17"/>
      <c r="I75" s="22"/>
      <c r="J75" s="21"/>
      <c r="K75" s="21"/>
      <c r="L75" s="17"/>
      <c r="M75" s="22"/>
      <c r="N75" s="21"/>
      <c r="O75" s="17"/>
      <c r="P75" s="17"/>
      <c r="Q75" s="21"/>
      <c r="R75" s="22"/>
      <c r="S75" s="60"/>
      <c r="T75" s="60"/>
      <c r="U75" s="60"/>
      <c r="V75" s="60"/>
      <c r="W75" s="60"/>
      <c r="X75" s="60"/>
      <c r="Y75" s="60"/>
      <c r="Z75" s="60"/>
      <c r="AA75" s="60"/>
      <c r="AB75" s="12"/>
      <c r="AC75" s="12"/>
      <c r="AD75" s="12"/>
      <c r="AE75" s="81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s="13" customFormat="1" ht="14.25" customHeight="1" x14ac:dyDescent="0.5">
      <c r="A76" s="82"/>
      <c r="B76" s="12"/>
      <c r="C76" s="12"/>
      <c r="D76" s="12"/>
      <c r="E76" s="17"/>
      <c r="F76" s="22"/>
      <c r="G76" s="21"/>
      <c r="H76" s="17"/>
      <c r="I76" s="22"/>
      <c r="J76" s="21"/>
      <c r="K76" s="21"/>
      <c r="L76" s="17"/>
      <c r="M76" s="22"/>
      <c r="N76" s="21"/>
      <c r="O76" s="17"/>
      <c r="P76" s="17"/>
      <c r="Q76" s="21"/>
      <c r="R76" s="22"/>
      <c r="S76" s="60"/>
      <c r="T76" s="60"/>
      <c r="U76" s="60"/>
      <c r="V76" s="60"/>
      <c r="W76" s="60"/>
      <c r="X76" s="60"/>
      <c r="Y76" s="60"/>
      <c r="Z76" s="60"/>
      <c r="AA76" s="60"/>
      <c r="AB76" s="12"/>
      <c r="AC76" s="12"/>
      <c r="AD76" s="12"/>
      <c r="AE76" s="81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s="13" customFormat="1" ht="14.25" customHeight="1" x14ac:dyDescent="0.5">
      <c r="A77" s="82"/>
      <c r="B77" s="12"/>
      <c r="C77" s="12"/>
      <c r="D77" s="12"/>
      <c r="E77" s="17"/>
      <c r="F77" s="22"/>
      <c r="G77" s="21"/>
      <c r="H77" s="17"/>
      <c r="I77" s="22"/>
      <c r="J77" s="21"/>
      <c r="K77" s="21"/>
      <c r="L77" s="17"/>
      <c r="M77" s="22"/>
      <c r="N77" s="21"/>
      <c r="O77" s="17"/>
      <c r="P77" s="17"/>
      <c r="Q77" s="21"/>
      <c r="R77" s="22"/>
      <c r="S77" s="60"/>
      <c r="T77" s="60"/>
      <c r="U77" s="60"/>
      <c r="V77" s="60"/>
      <c r="W77" s="60"/>
      <c r="X77" s="60"/>
      <c r="Y77" s="60"/>
      <c r="Z77" s="60"/>
      <c r="AA77" s="60"/>
      <c r="AB77" s="12"/>
      <c r="AC77" s="12"/>
      <c r="AD77" s="12"/>
      <c r="AE77" s="81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s="13" customFormat="1" ht="14.25" customHeight="1" x14ac:dyDescent="0.5">
      <c r="A78" s="82"/>
      <c r="B78" s="12"/>
      <c r="C78" s="12"/>
      <c r="D78" s="12"/>
      <c r="E78" s="17"/>
      <c r="F78" s="22"/>
      <c r="G78" s="21"/>
      <c r="H78" s="17"/>
      <c r="I78" s="22"/>
      <c r="J78" s="21"/>
      <c r="K78" s="21"/>
      <c r="L78" s="17"/>
      <c r="M78" s="22"/>
      <c r="N78" s="21"/>
      <c r="O78" s="17"/>
      <c r="P78" s="17"/>
      <c r="Q78" s="21"/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12"/>
      <c r="AC78" s="12"/>
      <c r="AD78" s="12"/>
      <c r="AE78" s="81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s="13" customFormat="1" ht="14.25" customHeight="1" x14ac:dyDescent="0.5">
      <c r="A79" s="82"/>
      <c r="B79" s="12"/>
      <c r="C79" s="12"/>
      <c r="D79" s="12"/>
      <c r="E79" s="17"/>
      <c r="F79" s="22"/>
      <c r="G79" s="21"/>
      <c r="H79" s="17"/>
      <c r="I79" s="22"/>
      <c r="J79" s="21"/>
      <c r="K79" s="21"/>
      <c r="L79" s="17"/>
      <c r="M79" s="22"/>
      <c r="N79" s="21"/>
      <c r="O79" s="17"/>
      <c r="P79" s="17"/>
      <c r="Q79" s="21"/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12"/>
      <c r="AC79" s="12"/>
      <c r="AD79" s="12"/>
      <c r="AE79" s="81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s="13" customFormat="1" ht="14.25" customHeight="1" x14ac:dyDescent="0.5">
      <c r="A80" s="82"/>
      <c r="B80" s="12"/>
      <c r="C80" s="12"/>
      <c r="D80" s="12"/>
      <c r="E80" s="17"/>
      <c r="F80" s="22"/>
      <c r="G80" s="21"/>
      <c r="H80" s="17"/>
      <c r="I80" s="22"/>
      <c r="J80" s="21"/>
      <c r="K80" s="21"/>
      <c r="L80" s="17"/>
      <c r="M80" s="22"/>
      <c r="N80" s="21"/>
      <c r="O80" s="17"/>
      <c r="P80" s="17"/>
      <c r="Q80" s="21"/>
      <c r="R80" s="22"/>
      <c r="S80" s="60"/>
      <c r="T80" s="60"/>
      <c r="U80" s="60"/>
      <c r="V80" s="60"/>
      <c r="W80" s="60"/>
      <c r="X80" s="60"/>
      <c r="Y80" s="60"/>
      <c r="Z80" s="60"/>
      <c r="AA80" s="60"/>
      <c r="AB80" s="12"/>
      <c r="AC80" s="12"/>
      <c r="AD80" s="12"/>
      <c r="AE80" s="81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s="13" customFormat="1" ht="14.25" customHeight="1" x14ac:dyDescent="0.5">
      <c r="A81" s="82"/>
      <c r="B81" s="12"/>
      <c r="C81" s="12"/>
      <c r="D81" s="12"/>
      <c r="E81" s="17"/>
      <c r="F81" s="22"/>
      <c r="G81" s="21"/>
      <c r="H81" s="17"/>
      <c r="I81" s="22"/>
      <c r="J81" s="21"/>
      <c r="K81" s="21"/>
      <c r="L81" s="17"/>
      <c r="M81" s="22"/>
      <c r="N81" s="21"/>
      <c r="O81" s="17"/>
      <c r="P81" s="17"/>
      <c r="Q81" s="21"/>
      <c r="R81" s="22"/>
      <c r="S81" s="60"/>
      <c r="T81" s="60"/>
      <c r="U81" s="60"/>
      <c r="V81" s="60"/>
      <c r="W81" s="60"/>
      <c r="X81" s="60"/>
      <c r="Y81" s="60"/>
      <c r="Z81" s="60"/>
      <c r="AA81" s="60"/>
      <c r="AB81" s="12"/>
      <c r="AC81" s="12"/>
      <c r="AD81" s="12"/>
      <c r="AE81" s="81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s="13" customFormat="1" ht="14.25" customHeight="1" x14ac:dyDescent="0.5">
      <c r="A82" s="82"/>
      <c r="B82" s="12"/>
      <c r="C82" s="12"/>
      <c r="D82" s="12"/>
      <c r="E82" s="17"/>
      <c r="F82" s="22"/>
      <c r="G82" s="21"/>
      <c r="H82" s="17"/>
      <c r="I82" s="22"/>
      <c r="J82" s="21"/>
      <c r="K82" s="21"/>
      <c r="L82" s="17"/>
      <c r="M82" s="22"/>
      <c r="N82" s="21"/>
      <c r="O82" s="17"/>
      <c r="P82" s="17"/>
      <c r="Q82" s="21"/>
      <c r="R82" s="22"/>
      <c r="S82" s="60"/>
      <c r="T82" s="60"/>
      <c r="U82" s="60"/>
      <c r="V82" s="60"/>
      <c r="W82" s="60"/>
      <c r="X82" s="60"/>
      <c r="Y82" s="60"/>
      <c r="Z82" s="60"/>
      <c r="AA82" s="60"/>
      <c r="AB82" s="12"/>
      <c r="AC82" s="12"/>
      <c r="AD82" s="12"/>
      <c r="AE82" s="81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s="13" customFormat="1" ht="14.25" customHeight="1" x14ac:dyDescent="0.5">
      <c r="A83" s="82"/>
      <c r="B83" s="12"/>
      <c r="C83" s="12"/>
      <c r="D83" s="12"/>
      <c r="E83" s="17"/>
      <c r="F83" s="22"/>
      <c r="G83" s="21"/>
      <c r="H83" s="17"/>
      <c r="I83" s="22"/>
      <c r="J83" s="21"/>
      <c r="K83" s="21"/>
      <c r="L83" s="17"/>
      <c r="M83" s="22"/>
      <c r="N83" s="21"/>
      <c r="O83" s="17"/>
      <c r="P83" s="17"/>
      <c r="Q83" s="21"/>
      <c r="R83" s="22"/>
      <c r="S83" s="60"/>
      <c r="T83" s="60"/>
      <c r="U83" s="60"/>
      <c r="V83" s="60"/>
      <c r="W83" s="60"/>
      <c r="X83" s="60"/>
      <c r="Y83" s="60"/>
      <c r="Z83" s="60"/>
      <c r="AA83" s="60"/>
      <c r="AB83" s="12"/>
      <c r="AC83" s="12"/>
      <c r="AD83" s="12"/>
      <c r="AE83" s="81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s="13" customFormat="1" ht="14.25" customHeight="1" x14ac:dyDescent="0.5">
      <c r="A84" s="82"/>
      <c r="B84" s="12"/>
      <c r="C84" s="12"/>
      <c r="D84" s="12"/>
      <c r="E84" s="17"/>
      <c r="F84" s="22"/>
      <c r="G84" s="21"/>
      <c r="H84" s="17"/>
      <c r="I84" s="22"/>
      <c r="J84" s="21"/>
      <c r="K84" s="21"/>
      <c r="L84" s="17"/>
      <c r="M84" s="22"/>
      <c r="N84" s="21"/>
      <c r="O84" s="17"/>
      <c r="P84" s="17"/>
      <c r="Q84" s="21"/>
      <c r="R84" s="22"/>
      <c r="S84" s="60"/>
      <c r="T84" s="60"/>
      <c r="U84" s="60"/>
      <c r="V84" s="60"/>
      <c r="W84" s="60"/>
      <c r="X84" s="60"/>
      <c r="Y84" s="60"/>
      <c r="Z84" s="60"/>
      <c r="AA84" s="60"/>
      <c r="AB84" s="12"/>
      <c r="AC84" s="12"/>
      <c r="AD84" s="12"/>
      <c r="AE84" s="81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13" customFormat="1" ht="14.25" customHeight="1" x14ac:dyDescent="0.5">
      <c r="A85" s="82"/>
      <c r="B85" s="12"/>
      <c r="C85" s="12"/>
      <c r="D85" s="12"/>
      <c r="E85" s="17"/>
      <c r="F85" s="22"/>
      <c r="G85" s="21"/>
      <c r="H85" s="17"/>
      <c r="I85" s="22"/>
      <c r="J85" s="21"/>
      <c r="K85" s="21"/>
      <c r="L85" s="17"/>
      <c r="M85" s="22"/>
      <c r="N85" s="21"/>
      <c r="O85" s="17"/>
      <c r="P85" s="17"/>
      <c r="Q85" s="21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12"/>
      <c r="AC85" s="12"/>
      <c r="AD85" s="12"/>
      <c r="AE85" s="81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s="13" customFormat="1" ht="14.25" customHeight="1" x14ac:dyDescent="0.5">
      <c r="A86" s="82"/>
      <c r="B86" s="12"/>
      <c r="C86" s="12"/>
      <c r="D86" s="12"/>
      <c r="E86" s="17"/>
      <c r="F86" s="22"/>
      <c r="G86" s="21"/>
      <c r="H86" s="17"/>
      <c r="I86" s="22"/>
      <c r="J86" s="21"/>
      <c r="K86" s="21"/>
      <c r="L86" s="17"/>
      <c r="M86" s="22"/>
      <c r="N86" s="21"/>
      <c r="O86" s="17"/>
      <c r="P86" s="17"/>
      <c r="Q86" s="21"/>
      <c r="R86" s="22"/>
      <c r="S86" s="60"/>
      <c r="T86" s="60"/>
      <c r="U86" s="60"/>
      <c r="V86" s="60"/>
      <c r="W86" s="60"/>
      <c r="X86" s="60"/>
      <c r="Y86" s="60"/>
      <c r="Z86" s="60"/>
      <c r="AA86" s="60"/>
      <c r="AB86" s="12"/>
      <c r="AC86" s="12"/>
      <c r="AD86" s="12"/>
      <c r="AE86" s="81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s="13" customFormat="1" ht="14.25" customHeight="1" x14ac:dyDescent="0.5">
      <c r="A87" s="82"/>
      <c r="B87" s="12"/>
      <c r="C87" s="12"/>
      <c r="D87" s="12"/>
      <c r="E87" s="17"/>
      <c r="F87" s="22"/>
      <c r="G87" s="21"/>
      <c r="H87" s="17"/>
      <c r="I87" s="22"/>
      <c r="J87" s="21"/>
      <c r="K87" s="21"/>
      <c r="L87" s="17"/>
      <c r="M87" s="22"/>
      <c r="N87" s="21"/>
      <c r="O87" s="17"/>
      <c r="P87" s="17"/>
      <c r="Q87" s="21"/>
      <c r="R87" s="22"/>
      <c r="S87" s="60"/>
      <c r="T87" s="60"/>
      <c r="U87" s="60"/>
      <c r="V87" s="60"/>
      <c r="W87" s="60"/>
      <c r="X87" s="60"/>
      <c r="Y87" s="60"/>
      <c r="Z87" s="60"/>
      <c r="AA87" s="60"/>
      <c r="AB87" s="12"/>
      <c r="AC87" s="12"/>
      <c r="AD87" s="12"/>
      <c r="AE87" s="81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s="13" customFormat="1" ht="14.25" customHeight="1" x14ac:dyDescent="0.5">
      <c r="A88" s="82"/>
      <c r="B88" s="12"/>
      <c r="C88" s="12"/>
      <c r="D88" s="12"/>
      <c r="E88" s="17"/>
      <c r="F88" s="22"/>
      <c r="G88" s="21"/>
      <c r="H88" s="17"/>
      <c r="I88" s="22"/>
      <c r="J88" s="21"/>
      <c r="K88" s="21"/>
      <c r="L88" s="17"/>
      <c r="M88" s="22"/>
      <c r="N88" s="21"/>
      <c r="O88" s="17"/>
      <c r="P88" s="17"/>
      <c r="Q88" s="21"/>
      <c r="R88" s="22"/>
      <c r="S88" s="60"/>
      <c r="T88" s="60"/>
      <c r="U88" s="60"/>
      <c r="V88" s="60"/>
      <c r="W88" s="60"/>
      <c r="X88" s="60"/>
      <c r="Y88" s="60"/>
      <c r="Z88" s="60"/>
      <c r="AA88" s="60"/>
      <c r="AB88" s="12"/>
      <c r="AC88" s="12"/>
      <c r="AD88" s="12"/>
      <c r="AE88" s="81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s="13" customFormat="1" ht="14.25" customHeight="1" x14ac:dyDescent="0.5">
      <c r="A89" s="82"/>
      <c r="B89" s="12"/>
      <c r="C89" s="12"/>
      <c r="D89" s="12"/>
      <c r="E89" s="17"/>
      <c r="F89" s="22"/>
      <c r="G89" s="21"/>
      <c r="H89" s="17"/>
      <c r="I89" s="22"/>
      <c r="J89" s="21"/>
      <c r="K89" s="21"/>
      <c r="L89" s="17"/>
      <c r="M89" s="22"/>
      <c r="N89" s="21"/>
      <c r="O89" s="17"/>
      <c r="P89" s="17"/>
      <c r="Q89" s="21"/>
      <c r="R89" s="22"/>
      <c r="S89" s="60"/>
      <c r="T89" s="60"/>
      <c r="U89" s="60"/>
      <c r="V89" s="60"/>
      <c r="W89" s="60"/>
      <c r="X89" s="60"/>
      <c r="Y89" s="60"/>
      <c r="Z89" s="60"/>
      <c r="AA89" s="60"/>
      <c r="AB89" s="12"/>
      <c r="AC89" s="12"/>
      <c r="AD89" s="12"/>
      <c r="AE89" s="81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s="13" customFormat="1" ht="14.25" customHeight="1" x14ac:dyDescent="0.5">
      <c r="A90" s="82"/>
      <c r="B90" s="12"/>
      <c r="C90" s="12"/>
      <c r="D90" s="12"/>
      <c r="E90" s="17"/>
      <c r="F90" s="22"/>
      <c r="G90" s="21"/>
      <c r="H90" s="17"/>
      <c r="I90" s="22"/>
      <c r="J90" s="21"/>
      <c r="K90" s="21"/>
      <c r="L90" s="17"/>
      <c r="M90" s="22"/>
      <c r="N90" s="21"/>
      <c r="O90" s="17"/>
      <c r="P90" s="17"/>
      <c r="Q90" s="21"/>
      <c r="R90" s="22"/>
      <c r="S90" s="60"/>
      <c r="T90" s="60"/>
      <c r="U90" s="60"/>
      <c r="V90" s="60"/>
      <c r="W90" s="60"/>
      <c r="X90" s="60"/>
      <c r="Y90" s="60"/>
      <c r="Z90" s="60"/>
      <c r="AA90" s="60"/>
      <c r="AB90" s="12"/>
      <c r="AC90" s="12"/>
      <c r="AD90" s="12"/>
      <c r="AE90" s="81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 s="13" customFormat="1" ht="14.25" customHeight="1" x14ac:dyDescent="0.5">
      <c r="A91" s="82"/>
      <c r="B91" s="12"/>
      <c r="C91" s="12"/>
      <c r="D91" s="12"/>
      <c r="E91" s="17"/>
      <c r="F91" s="22"/>
      <c r="G91" s="21"/>
      <c r="H91" s="17"/>
      <c r="I91" s="22"/>
      <c r="J91" s="21"/>
      <c r="K91" s="21"/>
      <c r="L91" s="17"/>
      <c r="M91" s="22"/>
      <c r="N91" s="21"/>
      <c r="O91" s="17"/>
      <c r="P91" s="17"/>
      <c r="Q91" s="21"/>
      <c r="R91" s="22"/>
      <c r="S91" s="60"/>
      <c r="T91" s="60"/>
      <c r="U91" s="60"/>
      <c r="V91" s="60"/>
      <c r="W91" s="60"/>
      <c r="X91" s="60"/>
      <c r="Y91" s="60"/>
      <c r="Z91" s="60"/>
      <c r="AA91" s="60"/>
      <c r="AB91" s="12"/>
      <c r="AC91" s="12"/>
      <c r="AD91" s="12"/>
      <c r="AE91" s="81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s="13" customFormat="1" ht="14.25" customHeight="1" x14ac:dyDescent="0.5">
      <c r="A92" s="82"/>
      <c r="B92" s="12"/>
      <c r="C92" s="12"/>
      <c r="D92" s="12"/>
      <c r="E92" s="17"/>
      <c r="F92" s="22"/>
      <c r="G92" s="21"/>
      <c r="H92" s="17"/>
      <c r="I92" s="22"/>
      <c r="J92" s="21"/>
      <c r="K92" s="21"/>
      <c r="L92" s="17"/>
      <c r="M92" s="22"/>
      <c r="N92" s="21"/>
      <c r="O92" s="17"/>
      <c r="P92" s="17"/>
      <c r="Q92" s="21"/>
      <c r="R92" s="22"/>
      <c r="S92" s="60"/>
      <c r="T92" s="60"/>
      <c r="U92" s="60"/>
      <c r="V92" s="60"/>
      <c r="W92" s="60"/>
      <c r="X92" s="60"/>
      <c r="Y92" s="60"/>
      <c r="Z92" s="60"/>
      <c r="AA92" s="60"/>
      <c r="AB92" s="12"/>
      <c r="AC92" s="12"/>
      <c r="AD92" s="12"/>
      <c r="AE92" s="81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s="13" customFormat="1" ht="14.25" customHeight="1" x14ac:dyDescent="0.5">
      <c r="A93" s="82"/>
      <c r="B93" s="12"/>
      <c r="C93" s="12"/>
      <c r="D93" s="12"/>
      <c r="E93" s="17"/>
      <c r="F93" s="22"/>
      <c r="G93" s="21"/>
      <c r="H93" s="17"/>
      <c r="I93" s="22"/>
      <c r="J93" s="21"/>
      <c r="K93" s="21"/>
      <c r="L93" s="17"/>
      <c r="M93" s="22"/>
      <c r="N93" s="21"/>
      <c r="O93" s="17"/>
      <c r="P93" s="17"/>
      <c r="Q93" s="21"/>
      <c r="R93" s="22"/>
      <c r="S93" s="60"/>
      <c r="T93" s="60"/>
      <c r="U93" s="60"/>
      <c r="V93" s="60"/>
      <c r="W93" s="60"/>
      <c r="X93" s="60"/>
      <c r="Y93" s="60"/>
      <c r="Z93" s="60"/>
      <c r="AA93" s="60"/>
      <c r="AB93" s="12"/>
      <c r="AC93" s="12"/>
      <c r="AD93" s="12"/>
      <c r="AE93" s="81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s="13" customFormat="1" ht="14.25" customHeight="1" x14ac:dyDescent="0.5">
      <c r="A94" s="82"/>
      <c r="B94" s="12"/>
      <c r="C94" s="12"/>
      <c r="D94" s="12"/>
      <c r="E94" s="17"/>
      <c r="F94" s="22"/>
      <c r="G94" s="21"/>
      <c r="H94" s="17"/>
      <c r="I94" s="22"/>
      <c r="J94" s="21"/>
      <c r="K94" s="21"/>
      <c r="L94" s="17"/>
      <c r="M94" s="22"/>
      <c r="N94" s="21"/>
      <c r="O94" s="17"/>
      <c r="P94" s="17"/>
      <c r="Q94" s="21"/>
      <c r="R94" s="22"/>
      <c r="S94" s="60"/>
      <c r="T94" s="60"/>
      <c r="U94" s="60"/>
      <c r="V94" s="60"/>
      <c r="W94" s="60"/>
      <c r="X94" s="60"/>
      <c r="Y94" s="60"/>
      <c r="Z94" s="60"/>
      <c r="AA94" s="60"/>
      <c r="AB94" s="12"/>
      <c r="AC94" s="12"/>
      <c r="AD94" s="12"/>
      <c r="AE94" s="81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s="13" customFormat="1" ht="14.25" customHeight="1" x14ac:dyDescent="0.5">
      <c r="A95" s="82"/>
      <c r="B95" s="12"/>
      <c r="C95" s="12"/>
      <c r="D95" s="12"/>
      <c r="E95" s="17"/>
      <c r="F95" s="22"/>
      <c r="G95" s="21"/>
      <c r="H95" s="17"/>
      <c r="I95" s="22"/>
      <c r="J95" s="21"/>
      <c r="K95" s="21"/>
      <c r="L95" s="17"/>
      <c r="M95" s="22"/>
      <c r="N95" s="21"/>
      <c r="O95" s="17"/>
      <c r="P95" s="17"/>
      <c r="Q95" s="21"/>
      <c r="R95" s="22"/>
      <c r="S95" s="60"/>
      <c r="T95" s="60"/>
      <c r="U95" s="60"/>
      <c r="V95" s="60"/>
      <c r="W95" s="60"/>
      <c r="X95" s="60"/>
      <c r="Y95" s="60"/>
      <c r="Z95" s="60"/>
      <c r="AA95" s="60"/>
      <c r="AB95" s="12"/>
      <c r="AC95" s="12"/>
      <c r="AD95" s="12"/>
      <c r="AE95" s="81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s="13" customFormat="1" ht="14.25" customHeight="1" x14ac:dyDescent="0.5">
      <c r="A96" s="82"/>
      <c r="B96" s="12"/>
      <c r="C96" s="12"/>
      <c r="D96" s="12"/>
      <c r="E96" s="17"/>
      <c r="F96" s="22"/>
      <c r="G96" s="21"/>
      <c r="H96" s="17"/>
      <c r="I96" s="22"/>
      <c r="J96" s="21"/>
      <c r="K96" s="21"/>
      <c r="L96" s="17"/>
      <c r="M96" s="22"/>
      <c r="N96" s="21"/>
      <c r="O96" s="17"/>
      <c r="P96" s="17"/>
      <c r="Q96" s="21"/>
      <c r="R96" s="22"/>
      <c r="S96" s="60"/>
      <c r="T96" s="60"/>
      <c r="U96" s="60"/>
      <c r="V96" s="60"/>
      <c r="W96" s="60"/>
      <c r="X96" s="60"/>
      <c r="Y96" s="60"/>
      <c r="Z96" s="60"/>
      <c r="AA96" s="60"/>
      <c r="AB96" s="12"/>
      <c r="AC96" s="12"/>
      <c r="AD96" s="12"/>
      <c r="AE96" s="81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 s="13" customFormat="1" ht="14.25" customHeight="1" x14ac:dyDescent="0.5">
      <c r="A97" s="82"/>
      <c r="B97" s="12"/>
      <c r="C97" s="12"/>
      <c r="D97" s="12"/>
      <c r="E97" s="17"/>
      <c r="F97" s="22"/>
      <c r="G97" s="21"/>
      <c r="H97" s="17"/>
      <c r="I97" s="22"/>
      <c r="J97" s="21"/>
      <c r="K97" s="21"/>
      <c r="L97" s="17"/>
      <c r="M97" s="22"/>
      <c r="N97" s="21"/>
      <c r="O97" s="17"/>
      <c r="P97" s="17"/>
      <c r="Q97" s="21"/>
      <c r="R97" s="22"/>
      <c r="S97" s="60"/>
      <c r="T97" s="60"/>
      <c r="U97" s="60"/>
      <c r="V97" s="60"/>
      <c r="W97" s="60"/>
      <c r="X97" s="60"/>
      <c r="Y97" s="60"/>
      <c r="Z97" s="60"/>
      <c r="AA97" s="60"/>
      <c r="AB97" s="12"/>
      <c r="AC97" s="12"/>
      <c r="AD97" s="12"/>
      <c r="AE97" s="81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 s="13" customFormat="1" ht="14.25" customHeight="1" x14ac:dyDescent="0.5">
      <c r="A98" s="82"/>
      <c r="B98" s="12"/>
      <c r="C98" s="12"/>
      <c r="D98" s="12"/>
      <c r="E98" s="17"/>
      <c r="F98" s="22"/>
      <c r="G98" s="21"/>
      <c r="H98" s="17"/>
      <c r="I98" s="22"/>
      <c r="J98" s="21"/>
      <c r="K98" s="21"/>
      <c r="L98" s="17"/>
      <c r="M98" s="22"/>
      <c r="N98" s="21"/>
      <c r="O98" s="17"/>
      <c r="P98" s="17"/>
      <c r="Q98" s="21"/>
      <c r="R98" s="22"/>
      <c r="S98" s="60"/>
      <c r="T98" s="60"/>
      <c r="U98" s="60"/>
      <c r="V98" s="60"/>
      <c r="W98" s="60"/>
      <c r="X98" s="60"/>
      <c r="Y98" s="60"/>
      <c r="Z98" s="60"/>
      <c r="AA98" s="60"/>
      <c r="AB98" s="12"/>
      <c r="AC98" s="12"/>
      <c r="AD98" s="12"/>
      <c r="AE98" s="81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s="13" customFormat="1" ht="14.25" customHeight="1" x14ac:dyDescent="0.5">
      <c r="A99" s="82"/>
      <c r="B99" s="12"/>
      <c r="C99" s="12"/>
      <c r="D99" s="12"/>
      <c r="E99" s="17"/>
      <c r="F99" s="22"/>
      <c r="G99" s="21"/>
      <c r="H99" s="17"/>
      <c r="I99" s="22"/>
      <c r="J99" s="21"/>
      <c r="K99" s="21"/>
      <c r="L99" s="17"/>
      <c r="M99" s="22"/>
      <c r="N99" s="21"/>
      <c r="O99" s="17"/>
      <c r="P99" s="17"/>
      <c r="Q99" s="21"/>
      <c r="R99" s="22"/>
      <c r="S99" s="60"/>
      <c r="T99" s="60"/>
      <c r="U99" s="60"/>
      <c r="V99" s="60"/>
      <c r="W99" s="60"/>
      <c r="X99" s="60"/>
      <c r="Y99" s="60"/>
      <c r="Z99" s="60"/>
      <c r="AA99" s="60"/>
      <c r="AB99" s="12"/>
      <c r="AC99" s="12"/>
      <c r="AD99" s="12"/>
      <c r="AE99" s="81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s="13" customFormat="1" ht="14.25" customHeight="1" x14ac:dyDescent="0.5">
      <c r="A100" s="82"/>
      <c r="B100" s="12"/>
      <c r="C100" s="12"/>
      <c r="D100" s="12"/>
      <c r="E100" s="17"/>
      <c r="F100" s="22"/>
      <c r="G100" s="21"/>
      <c r="H100" s="17"/>
      <c r="I100" s="22"/>
      <c r="J100" s="21"/>
      <c r="K100" s="21"/>
      <c r="L100" s="17"/>
      <c r="M100" s="22"/>
      <c r="N100" s="21"/>
      <c r="O100" s="17"/>
      <c r="P100" s="17"/>
      <c r="Q100" s="21"/>
      <c r="R100" s="22"/>
      <c r="S100" s="60"/>
      <c r="T100" s="60"/>
      <c r="U100" s="60"/>
      <c r="V100" s="60"/>
      <c r="W100" s="60"/>
      <c r="X100" s="60"/>
      <c r="Y100" s="60"/>
      <c r="Z100" s="60"/>
      <c r="AA100" s="60"/>
      <c r="AB100" s="12"/>
      <c r="AC100" s="12"/>
      <c r="AD100" s="12"/>
      <c r="AE100" s="81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s="13" customFormat="1" ht="14.25" customHeight="1" x14ac:dyDescent="0.5">
      <c r="A101" s="82"/>
      <c r="B101" s="12"/>
      <c r="C101" s="12"/>
      <c r="D101" s="12"/>
      <c r="E101" s="17"/>
      <c r="F101" s="22"/>
      <c r="G101" s="21"/>
      <c r="H101" s="17"/>
      <c r="I101" s="22"/>
      <c r="J101" s="21"/>
      <c r="K101" s="21"/>
      <c r="L101" s="17"/>
      <c r="M101" s="22"/>
      <c r="N101" s="21"/>
      <c r="O101" s="17"/>
      <c r="P101" s="17"/>
      <c r="Q101" s="21"/>
      <c r="R101" s="22"/>
      <c r="S101" s="60"/>
      <c r="T101" s="60"/>
      <c r="U101" s="60"/>
      <c r="V101" s="60"/>
      <c r="W101" s="60"/>
      <c r="X101" s="60"/>
      <c r="Y101" s="60"/>
      <c r="Z101" s="60"/>
      <c r="AA101" s="60"/>
      <c r="AB101" s="12"/>
      <c r="AC101" s="12"/>
      <c r="AD101" s="12"/>
      <c r="AE101" s="81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s="13" customFormat="1" ht="14.25" customHeight="1" x14ac:dyDescent="0.5">
      <c r="A102" s="82"/>
      <c r="B102" s="12"/>
      <c r="C102" s="12"/>
      <c r="D102" s="12"/>
      <c r="E102" s="17"/>
      <c r="F102" s="22"/>
      <c r="G102" s="21"/>
      <c r="H102" s="17"/>
      <c r="I102" s="22"/>
      <c r="J102" s="21"/>
      <c r="K102" s="21"/>
      <c r="L102" s="17"/>
      <c r="M102" s="22"/>
      <c r="N102" s="21"/>
      <c r="O102" s="17"/>
      <c r="P102" s="17"/>
      <c r="Q102" s="21"/>
      <c r="R102" s="22"/>
      <c r="S102" s="60"/>
      <c r="T102" s="60"/>
      <c r="U102" s="60"/>
      <c r="V102" s="60"/>
      <c r="W102" s="60"/>
      <c r="X102" s="60"/>
      <c r="Y102" s="60"/>
      <c r="Z102" s="60"/>
      <c r="AA102" s="60"/>
      <c r="AB102" s="12"/>
      <c r="AC102" s="3"/>
      <c r="AD102" s="3"/>
      <c r="AE102" s="83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s="13" customFormat="1" ht="14.25" customHeight="1" x14ac:dyDescent="0.5">
      <c r="A103" s="82"/>
      <c r="B103" s="12"/>
      <c r="C103" s="12"/>
      <c r="D103" s="12"/>
      <c r="E103" s="17"/>
      <c r="F103" s="22"/>
      <c r="G103" s="21"/>
      <c r="H103" s="17"/>
      <c r="I103" s="22"/>
      <c r="J103" s="21"/>
      <c r="K103" s="21"/>
      <c r="L103" s="17"/>
      <c r="M103" s="22"/>
      <c r="N103" s="21"/>
      <c r="O103" s="17"/>
      <c r="P103" s="17"/>
      <c r="Q103" s="21"/>
      <c r="R103" s="22"/>
      <c r="S103" s="60"/>
      <c r="T103" s="60"/>
      <c r="U103" s="60"/>
      <c r="V103" s="60"/>
      <c r="W103" s="60"/>
      <c r="X103" s="60"/>
      <c r="Y103" s="60"/>
      <c r="Z103" s="60"/>
      <c r="AA103" s="60"/>
      <c r="AB103" s="12"/>
      <c r="AC103" s="3"/>
      <c r="AD103" s="3"/>
      <c r="AE103" s="83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s="13" customFormat="1" ht="14.25" customHeight="1" x14ac:dyDescent="0.5">
      <c r="A104" s="82"/>
      <c r="B104" s="12"/>
      <c r="C104" s="12"/>
      <c r="D104" s="12"/>
      <c r="E104" s="17"/>
      <c r="F104" s="22"/>
      <c r="G104" s="21"/>
      <c r="H104" s="17"/>
      <c r="I104" s="22"/>
      <c r="J104" s="21"/>
      <c r="K104" s="21"/>
      <c r="L104" s="17"/>
      <c r="M104" s="22"/>
      <c r="N104" s="21"/>
      <c r="O104" s="17"/>
      <c r="P104" s="17"/>
      <c r="Q104" s="21"/>
      <c r="R104" s="22"/>
      <c r="S104" s="60"/>
      <c r="T104" s="60"/>
      <c r="U104" s="60"/>
      <c r="V104" s="60"/>
      <c r="W104" s="60"/>
      <c r="X104" s="60"/>
      <c r="Y104" s="60"/>
      <c r="Z104" s="60"/>
      <c r="AA104" s="60"/>
      <c r="AB104" s="12"/>
      <c r="AC104" s="12"/>
      <c r="AD104" s="12"/>
      <c r="AE104" s="81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s="13" customFormat="1" ht="14.25" customHeight="1" x14ac:dyDescent="0.5">
      <c r="A105" s="82"/>
      <c r="B105" s="12"/>
      <c r="C105" s="12"/>
      <c r="D105" s="12"/>
      <c r="E105" s="17"/>
      <c r="F105" s="22"/>
      <c r="G105" s="21"/>
      <c r="H105" s="17"/>
      <c r="I105" s="22"/>
      <c r="J105" s="21"/>
      <c r="K105" s="21"/>
      <c r="L105" s="17"/>
      <c r="M105" s="22"/>
      <c r="N105" s="21"/>
      <c r="O105" s="17"/>
      <c r="P105" s="17"/>
      <c r="Q105" s="21"/>
      <c r="R105" s="22"/>
      <c r="S105" s="60"/>
      <c r="T105" s="60"/>
      <c r="U105" s="60"/>
      <c r="V105" s="60"/>
      <c r="W105" s="60"/>
      <c r="X105" s="60"/>
      <c r="Y105" s="60"/>
      <c r="Z105" s="60"/>
      <c r="AA105" s="60"/>
      <c r="AB105" s="12"/>
      <c r="AC105" s="12"/>
      <c r="AD105" s="12"/>
      <c r="AE105" s="81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s="13" customFormat="1" ht="14.25" customHeight="1" x14ac:dyDescent="0.5">
      <c r="A106" s="82"/>
      <c r="B106" s="12"/>
      <c r="C106" s="12"/>
      <c r="D106" s="12"/>
      <c r="E106" s="17"/>
      <c r="F106" s="22"/>
      <c r="G106" s="21"/>
      <c r="H106" s="17"/>
      <c r="I106" s="22"/>
      <c r="J106" s="21"/>
      <c r="K106" s="21"/>
      <c r="L106" s="17"/>
      <c r="M106" s="22"/>
      <c r="N106" s="21"/>
      <c r="O106" s="17"/>
      <c r="P106" s="17"/>
      <c r="Q106" s="21"/>
      <c r="R106" s="22"/>
      <c r="S106" s="60"/>
      <c r="T106" s="60"/>
      <c r="U106" s="60"/>
      <c r="V106" s="60"/>
      <c r="W106" s="60"/>
      <c r="X106" s="60"/>
      <c r="Y106" s="60"/>
      <c r="Z106" s="60"/>
      <c r="AA106" s="60"/>
      <c r="AB106" s="12"/>
      <c r="AC106" s="12"/>
      <c r="AD106" s="12"/>
      <c r="AE106" s="81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s="13" customFormat="1" ht="14.25" customHeight="1" x14ac:dyDescent="0.5">
      <c r="A107" s="82"/>
      <c r="B107" s="12"/>
      <c r="C107" s="12"/>
      <c r="D107" s="12"/>
      <c r="E107" s="17"/>
      <c r="F107" s="22"/>
      <c r="G107" s="21"/>
      <c r="H107" s="17"/>
      <c r="I107" s="22"/>
      <c r="J107" s="21"/>
      <c r="K107" s="21"/>
      <c r="L107" s="17"/>
      <c r="M107" s="22"/>
      <c r="N107" s="21"/>
      <c r="O107" s="17"/>
      <c r="P107" s="17"/>
      <c r="Q107" s="21"/>
      <c r="R107" s="22"/>
      <c r="S107" s="60"/>
      <c r="T107" s="60"/>
      <c r="U107" s="60"/>
      <c r="V107" s="60"/>
      <c r="W107" s="60"/>
      <c r="X107" s="60"/>
      <c r="Y107" s="60"/>
      <c r="Z107" s="60"/>
      <c r="AA107" s="60"/>
      <c r="AB107" s="12"/>
      <c r="AC107" s="12"/>
      <c r="AD107" s="12"/>
      <c r="AE107" s="81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s="13" customFormat="1" ht="14.25" customHeight="1" x14ac:dyDescent="0.5">
      <c r="A108" s="82"/>
      <c r="B108" s="12"/>
      <c r="C108" s="12"/>
      <c r="D108" s="12"/>
      <c r="E108" s="17"/>
      <c r="F108" s="22"/>
      <c r="G108" s="21"/>
      <c r="H108" s="17"/>
      <c r="I108" s="22"/>
      <c r="J108" s="21"/>
      <c r="K108" s="21"/>
      <c r="L108" s="17"/>
      <c r="M108" s="22"/>
      <c r="N108" s="21"/>
      <c r="O108" s="17"/>
      <c r="P108" s="17"/>
      <c r="Q108" s="21"/>
      <c r="R108" s="22"/>
      <c r="S108" s="60"/>
      <c r="T108" s="60"/>
      <c r="U108" s="60"/>
      <c r="V108" s="60"/>
      <c r="W108" s="60"/>
      <c r="X108" s="60"/>
      <c r="Y108" s="60"/>
      <c r="Z108" s="60"/>
      <c r="AA108" s="60"/>
      <c r="AB108" s="12"/>
      <c r="AC108" s="12"/>
      <c r="AD108" s="12"/>
      <c r="AE108" s="81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s="13" customFormat="1" ht="14.25" customHeight="1" x14ac:dyDescent="0.5">
      <c r="A109" s="82"/>
      <c r="B109" s="12"/>
      <c r="C109" s="12"/>
      <c r="D109" s="12"/>
      <c r="E109" s="17"/>
      <c r="F109" s="22"/>
      <c r="G109" s="21"/>
      <c r="H109" s="17"/>
      <c r="I109" s="22"/>
      <c r="J109" s="21"/>
      <c r="K109" s="21"/>
      <c r="L109" s="17"/>
      <c r="M109" s="22"/>
      <c r="N109" s="21"/>
      <c r="O109" s="17"/>
      <c r="P109" s="17"/>
      <c r="Q109" s="21"/>
      <c r="R109" s="22"/>
      <c r="S109" s="60"/>
      <c r="T109" s="60"/>
      <c r="U109" s="60"/>
      <c r="V109" s="60"/>
      <c r="W109" s="60"/>
      <c r="X109" s="60"/>
      <c r="Y109" s="60"/>
      <c r="Z109" s="60"/>
      <c r="AA109" s="60"/>
      <c r="AB109" s="12"/>
      <c r="AC109" s="12"/>
      <c r="AD109" s="12"/>
      <c r="AE109" s="81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s="13" customFormat="1" ht="14.25" customHeight="1" x14ac:dyDescent="0.5">
      <c r="A110" s="82"/>
      <c r="B110" s="12"/>
      <c r="C110" s="12"/>
      <c r="D110" s="12"/>
      <c r="E110" s="17"/>
      <c r="F110" s="22"/>
      <c r="G110" s="21"/>
      <c r="H110" s="17"/>
      <c r="I110" s="22"/>
      <c r="J110" s="21"/>
      <c r="K110" s="21"/>
      <c r="L110" s="17"/>
      <c r="M110" s="22"/>
      <c r="N110" s="21"/>
      <c r="O110" s="17"/>
      <c r="P110" s="17"/>
      <c r="Q110" s="21"/>
      <c r="R110" s="22"/>
      <c r="S110" s="60"/>
      <c r="T110" s="60"/>
      <c r="U110" s="60"/>
      <c r="V110" s="60"/>
      <c r="W110" s="60"/>
      <c r="X110" s="60"/>
      <c r="Y110" s="60"/>
      <c r="Z110" s="60"/>
      <c r="AA110" s="60"/>
      <c r="AB110" s="12"/>
      <c r="AC110" s="12"/>
      <c r="AD110" s="12"/>
      <c r="AE110" s="81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s="13" customFormat="1" ht="14.25" customHeight="1" x14ac:dyDescent="0.5">
      <c r="A111" s="82"/>
      <c r="B111" s="12"/>
      <c r="C111" s="12"/>
      <c r="D111" s="12"/>
      <c r="E111" s="17"/>
      <c r="F111" s="22"/>
      <c r="G111" s="21"/>
      <c r="H111" s="17"/>
      <c r="I111" s="22"/>
      <c r="J111" s="21"/>
      <c r="K111" s="21"/>
      <c r="L111" s="17"/>
      <c r="M111" s="22"/>
      <c r="N111" s="21"/>
      <c r="O111" s="17"/>
      <c r="P111" s="17"/>
      <c r="Q111" s="21"/>
      <c r="R111" s="22"/>
      <c r="S111" s="60"/>
      <c r="T111" s="60"/>
      <c r="U111" s="60"/>
      <c r="V111" s="60"/>
      <c r="W111" s="60"/>
      <c r="X111" s="60"/>
      <c r="Y111" s="60"/>
      <c r="Z111" s="60"/>
      <c r="AA111" s="60"/>
      <c r="AB111" s="12"/>
      <c r="AC111" s="12"/>
      <c r="AD111" s="12"/>
      <c r="AE111" s="81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s="13" customFormat="1" ht="14.25" customHeight="1" x14ac:dyDescent="0.5">
      <c r="A112" s="82"/>
      <c r="B112" s="12"/>
      <c r="C112" s="12"/>
      <c r="D112" s="12"/>
      <c r="E112" s="17"/>
      <c r="F112" s="22"/>
      <c r="G112" s="21"/>
      <c r="H112" s="17"/>
      <c r="I112" s="22"/>
      <c r="J112" s="21"/>
      <c r="K112" s="21"/>
      <c r="L112" s="17"/>
      <c r="M112" s="22"/>
      <c r="N112" s="21"/>
      <c r="O112" s="17"/>
      <c r="P112" s="17"/>
      <c r="Q112" s="21"/>
      <c r="R112" s="22"/>
      <c r="S112" s="60"/>
      <c r="T112" s="60"/>
      <c r="U112" s="60"/>
      <c r="V112" s="60"/>
      <c r="W112" s="60"/>
      <c r="X112" s="60"/>
      <c r="Y112" s="60"/>
      <c r="Z112" s="60"/>
      <c r="AA112" s="60"/>
      <c r="AB112" s="12"/>
      <c r="AC112" s="12"/>
      <c r="AD112" s="12"/>
      <c r="AE112" s="81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s="13" customFormat="1" ht="14.25" customHeight="1" x14ac:dyDescent="0.5">
      <c r="A113" s="82"/>
      <c r="B113" s="12"/>
      <c r="C113" s="12"/>
      <c r="D113" s="12"/>
      <c r="E113" s="17"/>
      <c r="F113" s="22"/>
      <c r="G113" s="21"/>
      <c r="H113" s="17"/>
      <c r="I113" s="22"/>
      <c r="J113" s="21"/>
      <c r="K113" s="21"/>
      <c r="L113" s="17"/>
      <c r="M113" s="22"/>
      <c r="N113" s="21"/>
      <c r="O113" s="17"/>
      <c r="P113" s="17"/>
      <c r="Q113" s="21"/>
      <c r="R113" s="22"/>
      <c r="S113" s="60"/>
      <c r="T113" s="60"/>
      <c r="U113" s="60"/>
      <c r="V113" s="60"/>
      <c r="W113" s="60"/>
      <c r="X113" s="60"/>
      <c r="Y113" s="60"/>
      <c r="Z113" s="60"/>
      <c r="AA113" s="60"/>
      <c r="AB113" s="12"/>
      <c r="AC113" s="12"/>
      <c r="AD113" s="12"/>
      <c r="AE113" s="81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s="13" customFormat="1" ht="14.25" customHeight="1" x14ac:dyDescent="0.5">
      <c r="A114" s="82"/>
      <c r="B114" s="12"/>
      <c r="C114" s="12"/>
      <c r="D114" s="12"/>
      <c r="E114" s="17"/>
      <c r="F114" s="22"/>
      <c r="G114" s="21"/>
      <c r="H114" s="17"/>
      <c r="I114" s="22"/>
      <c r="J114" s="21"/>
      <c r="K114" s="21"/>
      <c r="L114" s="17"/>
      <c r="M114" s="22"/>
      <c r="N114" s="21"/>
      <c r="O114" s="17"/>
      <c r="P114" s="17"/>
      <c r="Q114" s="21"/>
      <c r="R114" s="22"/>
      <c r="S114" s="60"/>
      <c r="T114" s="60"/>
      <c r="U114" s="60"/>
      <c r="V114" s="60"/>
      <c r="W114" s="60"/>
      <c r="X114" s="60"/>
      <c r="Y114" s="60"/>
      <c r="Z114" s="60"/>
      <c r="AA114" s="60"/>
      <c r="AB114" s="12"/>
      <c r="AC114" s="12"/>
      <c r="AD114" s="12"/>
      <c r="AE114" s="81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s="13" customFormat="1" ht="14.25" customHeight="1" x14ac:dyDescent="0.5">
      <c r="A115" s="82"/>
      <c r="B115" s="12"/>
      <c r="C115" s="12"/>
      <c r="D115" s="12"/>
      <c r="E115" s="17"/>
      <c r="F115" s="22"/>
      <c r="G115" s="21"/>
      <c r="H115" s="17"/>
      <c r="I115" s="22"/>
      <c r="J115" s="21"/>
      <c r="K115" s="21"/>
      <c r="L115" s="17"/>
      <c r="M115" s="22"/>
      <c r="N115" s="21"/>
      <c r="O115" s="17"/>
      <c r="P115" s="17"/>
      <c r="Q115" s="21"/>
      <c r="R115" s="22"/>
      <c r="S115" s="60"/>
      <c r="T115" s="60"/>
      <c r="U115" s="60"/>
      <c r="V115" s="60"/>
      <c r="W115" s="60"/>
      <c r="X115" s="60"/>
      <c r="Y115" s="60"/>
      <c r="Z115" s="60"/>
      <c r="AA115" s="60"/>
      <c r="AB115" s="12"/>
      <c r="AC115" s="12"/>
      <c r="AD115" s="12"/>
      <c r="AE115" s="81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s="13" customFormat="1" ht="14.25" customHeight="1" x14ac:dyDescent="0.5">
      <c r="A116" s="82"/>
      <c r="B116" s="12"/>
      <c r="C116" s="12"/>
      <c r="D116" s="12"/>
      <c r="E116" s="17"/>
      <c r="F116" s="22"/>
      <c r="G116" s="21"/>
      <c r="H116" s="17"/>
      <c r="I116" s="22"/>
      <c r="J116" s="21"/>
      <c r="K116" s="21"/>
      <c r="L116" s="17"/>
      <c r="M116" s="22"/>
      <c r="N116" s="21"/>
      <c r="O116" s="17"/>
      <c r="P116" s="17"/>
      <c r="Q116" s="21"/>
      <c r="R116" s="22"/>
      <c r="S116" s="60"/>
      <c r="T116" s="60"/>
      <c r="U116" s="60"/>
      <c r="V116" s="60"/>
      <c r="W116" s="60"/>
      <c r="X116" s="60"/>
      <c r="Y116" s="60"/>
      <c r="Z116" s="60"/>
      <c r="AA116" s="60"/>
      <c r="AB116" s="12"/>
      <c r="AC116" s="12"/>
      <c r="AD116" s="12"/>
      <c r="AE116" s="81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s="13" customFormat="1" ht="14.25" customHeight="1" x14ac:dyDescent="0.5">
      <c r="A117" s="82"/>
      <c r="B117" s="12"/>
      <c r="C117" s="12"/>
      <c r="D117" s="12"/>
      <c r="E117" s="17"/>
      <c r="F117" s="22"/>
      <c r="G117" s="21"/>
      <c r="H117" s="17"/>
      <c r="I117" s="22"/>
      <c r="J117" s="21"/>
      <c r="K117" s="21"/>
      <c r="L117" s="17"/>
      <c r="M117" s="22"/>
      <c r="N117" s="21"/>
      <c r="O117" s="17"/>
      <c r="P117" s="17"/>
      <c r="Q117" s="21"/>
      <c r="R117" s="22"/>
      <c r="S117" s="60"/>
      <c r="T117" s="60"/>
      <c r="U117" s="60"/>
      <c r="V117" s="60"/>
      <c r="W117" s="60"/>
      <c r="X117" s="60"/>
      <c r="Y117" s="60"/>
      <c r="Z117" s="60"/>
      <c r="AA117" s="60"/>
      <c r="AB117" s="12"/>
      <c r="AC117" s="12"/>
      <c r="AD117" s="12"/>
      <c r="AE117" s="81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s="13" customFormat="1" ht="14.25" customHeight="1" x14ac:dyDescent="0.5">
      <c r="A118" s="82"/>
      <c r="B118" s="12"/>
      <c r="C118" s="12"/>
      <c r="D118" s="12"/>
      <c r="E118" s="17"/>
      <c r="F118" s="22"/>
      <c r="G118" s="21"/>
      <c r="H118" s="17"/>
      <c r="I118" s="22"/>
      <c r="J118" s="21"/>
      <c r="K118" s="21"/>
      <c r="L118" s="17"/>
      <c r="M118" s="22"/>
      <c r="N118" s="21"/>
      <c r="O118" s="17"/>
      <c r="P118" s="17"/>
      <c r="Q118" s="21"/>
      <c r="R118" s="22"/>
      <c r="S118" s="60"/>
      <c r="T118" s="60"/>
      <c r="U118" s="60"/>
      <c r="V118" s="60"/>
      <c r="W118" s="60"/>
      <c r="X118" s="60"/>
      <c r="Y118" s="60"/>
      <c r="Z118" s="60"/>
      <c r="AA118" s="60"/>
      <c r="AB118" s="12"/>
      <c r="AC118" s="12"/>
      <c r="AD118" s="12"/>
      <c r="AE118" s="81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s="13" customFormat="1" ht="15.75" customHeight="1" x14ac:dyDescent="0.5">
      <c r="A119" s="82"/>
      <c r="B119" s="12"/>
      <c r="C119" s="12"/>
      <c r="D119" s="12"/>
      <c r="E119" s="17"/>
      <c r="F119" s="22"/>
      <c r="G119" s="21"/>
      <c r="H119" s="17"/>
      <c r="I119" s="22"/>
      <c r="J119" s="21"/>
      <c r="K119" s="21"/>
      <c r="L119" s="17"/>
      <c r="M119" s="22"/>
      <c r="N119" s="21"/>
      <c r="O119" s="17"/>
      <c r="P119" s="17"/>
      <c r="Q119" s="21"/>
      <c r="R119" s="22"/>
      <c r="S119" s="60"/>
      <c r="T119" s="60"/>
      <c r="U119" s="60"/>
      <c r="V119" s="60"/>
      <c r="W119" s="60"/>
      <c r="X119" s="60"/>
      <c r="Y119" s="60"/>
      <c r="Z119" s="60"/>
      <c r="AA119" s="60"/>
      <c r="AB119" s="12"/>
      <c r="AC119" s="12"/>
      <c r="AD119" s="12"/>
      <c r="AE119" s="81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s="13" customFormat="1" ht="15.75" customHeight="1" x14ac:dyDescent="0.5">
      <c r="A120" s="82"/>
      <c r="B120" s="12"/>
      <c r="C120" s="12"/>
      <c r="D120" s="12"/>
      <c r="E120" s="17"/>
      <c r="F120" s="22"/>
      <c r="G120" s="21"/>
      <c r="H120" s="17"/>
      <c r="I120" s="22"/>
      <c r="J120" s="21"/>
      <c r="K120" s="21"/>
      <c r="L120" s="17"/>
      <c r="M120" s="22"/>
      <c r="N120" s="21"/>
      <c r="O120" s="17"/>
      <c r="P120" s="17"/>
      <c r="Q120" s="21"/>
      <c r="R120" s="22"/>
      <c r="S120" s="60"/>
      <c r="T120" s="60"/>
      <c r="U120" s="60"/>
      <c r="V120" s="60"/>
      <c r="W120" s="60"/>
      <c r="X120" s="60"/>
      <c r="Y120" s="60"/>
      <c r="Z120" s="60"/>
      <c r="AA120" s="60"/>
      <c r="AB120" s="12"/>
      <c r="AC120" s="12"/>
      <c r="AD120" s="12"/>
      <c r="AE120" s="81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 s="13" customFormat="1" ht="15.75" customHeight="1" x14ac:dyDescent="0.5">
      <c r="A121" s="82"/>
      <c r="B121" s="12"/>
      <c r="C121" s="12"/>
      <c r="D121" s="12"/>
      <c r="E121" s="17"/>
      <c r="F121" s="22"/>
      <c r="G121" s="21"/>
      <c r="H121" s="17"/>
      <c r="I121" s="22"/>
      <c r="J121" s="21"/>
      <c r="K121" s="21"/>
      <c r="L121" s="17"/>
      <c r="M121" s="22"/>
      <c r="N121" s="21"/>
      <c r="O121" s="17"/>
      <c r="P121" s="17"/>
      <c r="Q121" s="21"/>
      <c r="R121" s="22"/>
      <c r="S121" s="60"/>
      <c r="T121" s="60"/>
      <c r="U121" s="60"/>
      <c r="V121" s="60"/>
      <c r="W121" s="60"/>
      <c r="X121" s="60"/>
      <c r="Y121" s="60"/>
      <c r="Z121" s="60"/>
      <c r="AA121" s="60"/>
      <c r="AB121" s="12"/>
      <c r="AC121" s="12"/>
      <c r="AD121" s="12"/>
      <c r="AE121" s="81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 s="13" customFormat="1" ht="15.75" customHeight="1" x14ac:dyDescent="0.5">
      <c r="A122" s="82"/>
      <c r="B122" s="12"/>
      <c r="C122" s="12"/>
      <c r="D122" s="12"/>
      <c r="E122" s="17"/>
      <c r="F122" s="22"/>
      <c r="G122" s="21"/>
      <c r="H122" s="17"/>
      <c r="I122" s="22"/>
      <c r="J122" s="21"/>
      <c r="K122" s="21"/>
      <c r="L122" s="17"/>
      <c r="M122" s="22"/>
      <c r="N122" s="21"/>
      <c r="O122" s="17"/>
      <c r="P122" s="17"/>
      <c r="Q122" s="21"/>
      <c r="R122" s="22"/>
      <c r="S122" s="60"/>
      <c r="T122" s="60"/>
      <c r="U122" s="60"/>
      <c r="V122" s="60"/>
      <c r="W122" s="60"/>
      <c r="X122" s="60"/>
      <c r="Y122" s="60"/>
      <c r="Z122" s="60"/>
      <c r="AA122" s="60"/>
      <c r="AB122" s="12"/>
      <c r="AC122" s="12"/>
      <c r="AD122" s="12"/>
      <c r="AE122" s="81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 ht="15.75" customHeight="1" x14ac:dyDescent="0.5">
      <c r="A123" s="84"/>
      <c r="B123" s="9"/>
      <c r="C123" s="9"/>
      <c r="D123" s="9"/>
      <c r="E123" s="14"/>
      <c r="F123" s="85"/>
      <c r="G123" s="86"/>
      <c r="H123" s="14"/>
      <c r="I123" s="85"/>
      <c r="J123" s="86"/>
      <c r="K123" s="86"/>
      <c r="L123" s="14"/>
      <c r="M123" s="85"/>
      <c r="N123" s="86"/>
      <c r="O123" s="14"/>
      <c r="P123" s="14"/>
      <c r="Q123" s="86"/>
      <c r="R123" s="85"/>
      <c r="S123" s="87"/>
      <c r="T123" s="87"/>
      <c r="U123" s="87"/>
      <c r="V123" s="87"/>
      <c r="W123" s="87"/>
      <c r="X123" s="87"/>
      <c r="Y123" s="87"/>
      <c r="Z123" s="87"/>
      <c r="AA123" s="87"/>
      <c r="AB123" s="9"/>
      <c r="AC123" s="9"/>
      <c r="AD123" s="9"/>
      <c r="AE123" s="88"/>
    </row>
    <row r="124" spans="1:64" ht="15.75" customHeight="1" x14ac:dyDescent="0.5">
      <c r="A124" s="84"/>
      <c r="B124" s="9"/>
      <c r="C124" s="9"/>
      <c r="D124" s="9"/>
      <c r="E124" s="14"/>
      <c r="F124" s="85"/>
      <c r="G124" s="86"/>
      <c r="H124" s="14"/>
      <c r="I124" s="85"/>
      <c r="J124" s="86"/>
      <c r="K124" s="86"/>
      <c r="L124" s="14"/>
      <c r="M124" s="85"/>
      <c r="N124" s="86"/>
      <c r="O124" s="14"/>
      <c r="P124" s="14"/>
      <c r="Q124" s="86"/>
      <c r="R124" s="85"/>
      <c r="S124" s="87"/>
      <c r="T124" s="87"/>
      <c r="U124" s="87"/>
      <c r="V124" s="87"/>
      <c r="W124" s="87"/>
      <c r="X124" s="87"/>
      <c r="Y124" s="87"/>
      <c r="Z124" s="87"/>
      <c r="AA124" s="87"/>
      <c r="AB124" s="9"/>
      <c r="AC124" s="9"/>
      <c r="AD124" s="9"/>
      <c r="AE124" s="88"/>
    </row>
    <row r="125" spans="1:64" ht="15.75" customHeight="1" x14ac:dyDescent="0.5">
      <c r="A125" s="84"/>
      <c r="B125" s="9"/>
      <c r="C125" s="9"/>
      <c r="D125" s="9"/>
      <c r="E125" s="14"/>
      <c r="F125" s="85"/>
      <c r="G125" s="86"/>
      <c r="H125" s="14"/>
      <c r="I125" s="85"/>
      <c r="J125" s="86"/>
      <c r="K125" s="86"/>
      <c r="L125" s="14"/>
      <c r="M125" s="85"/>
      <c r="N125" s="86"/>
      <c r="O125" s="14"/>
      <c r="P125" s="14"/>
      <c r="Q125" s="86"/>
      <c r="R125" s="85"/>
      <c r="S125" s="87"/>
      <c r="T125" s="87"/>
      <c r="U125" s="87"/>
      <c r="V125" s="87"/>
      <c r="W125" s="87"/>
      <c r="X125" s="87"/>
      <c r="Y125" s="87"/>
      <c r="Z125" s="87"/>
      <c r="AA125" s="87"/>
      <c r="AB125" s="9"/>
      <c r="AC125" s="9"/>
      <c r="AD125" s="9"/>
      <c r="AE125" s="88"/>
    </row>
    <row r="126" spans="1:64" ht="15.75" customHeight="1" x14ac:dyDescent="0.5">
      <c r="A126" s="84"/>
      <c r="B126" s="9"/>
      <c r="C126" s="9"/>
      <c r="D126" s="9"/>
      <c r="E126" s="14"/>
      <c r="F126" s="85"/>
      <c r="G126" s="86"/>
      <c r="H126" s="14"/>
      <c r="I126" s="85"/>
      <c r="J126" s="86"/>
      <c r="K126" s="86"/>
      <c r="L126" s="14"/>
      <c r="M126" s="85"/>
      <c r="N126" s="86"/>
      <c r="O126" s="14"/>
      <c r="P126" s="14"/>
      <c r="Q126" s="86"/>
      <c r="R126" s="85"/>
      <c r="S126" s="87"/>
      <c r="T126" s="87"/>
      <c r="U126" s="87"/>
      <c r="V126" s="87"/>
      <c r="W126" s="87"/>
      <c r="X126" s="87"/>
      <c r="Y126" s="87"/>
      <c r="Z126" s="87"/>
      <c r="AA126" s="87"/>
      <c r="AB126" s="9"/>
      <c r="AC126" s="9"/>
      <c r="AD126" s="9"/>
      <c r="AE126" s="88"/>
    </row>
    <row r="127" spans="1:64" ht="15.75" customHeight="1" x14ac:dyDescent="0.5">
      <c r="A127" s="84"/>
      <c r="B127" s="9"/>
      <c r="C127" s="9"/>
      <c r="D127" s="9"/>
      <c r="E127" s="14"/>
      <c r="F127" s="85"/>
      <c r="G127" s="86"/>
      <c r="H127" s="14"/>
      <c r="I127" s="85"/>
      <c r="J127" s="86"/>
      <c r="K127" s="86"/>
      <c r="L127" s="14"/>
      <c r="M127" s="85"/>
      <c r="N127" s="86"/>
      <c r="O127" s="14"/>
      <c r="P127" s="14"/>
      <c r="Q127" s="86"/>
      <c r="R127" s="85"/>
      <c r="S127" s="87"/>
      <c r="T127" s="87"/>
      <c r="U127" s="87"/>
      <c r="V127" s="87"/>
      <c r="W127" s="87"/>
      <c r="X127" s="87"/>
      <c r="Y127" s="87"/>
      <c r="Z127" s="87"/>
      <c r="AA127" s="87"/>
      <c r="AB127" s="9"/>
      <c r="AC127" s="9"/>
      <c r="AD127" s="9"/>
      <c r="AE127" s="88"/>
    </row>
    <row r="128" spans="1:64" ht="15.75" customHeight="1" x14ac:dyDescent="0.5">
      <c r="A128" s="84"/>
      <c r="B128" s="9"/>
      <c r="C128" s="9"/>
      <c r="D128" s="9"/>
      <c r="E128" s="14"/>
      <c r="F128" s="85"/>
      <c r="G128" s="86"/>
      <c r="H128" s="14"/>
      <c r="I128" s="85"/>
      <c r="J128" s="86"/>
      <c r="K128" s="86"/>
      <c r="L128" s="14"/>
      <c r="M128" s="85"/>
      <c r="N128" s="86"/>
      <c r="O128" s="14"/>
      <c r="P128" s="14"/>
      <c r="Q128" s="86"/>
      <c r="R128" s="85"/>
      <c r="S128" s="87"/>
      <c r="T128" s="87"/>
      <c r="U128" s="87"/>
      <c r="V128" s="87"/>
      <c r="W128" s="87"/>
      <c r="X128" s="87"/>
      <c r="Y128" s="87"/>
      <c r="Z128" s="87"/>
      <c r="AA128" s="87"/>
      <c r="AB128" s="9"/>
      <c r="AC128" s="9"/>
      <c r="AD128" s="9"/>
      <c r="AE128" s="88"/>
    </row>
    <row r="129" spans="1:31" ht="15.75" customHeight="1" x14ac:dyDescent="0.5">
      <c r="A129" s="84"/>
      <c r="B129" s="9"/>
      <c r="C129" s="9"/>
      <c r="D129" s="9"/>
      <c r="E129" s="14"/>
      <c r="F129" s="85"/>
      <c r="G129" s="86"/>
      <c r="H129" s="14"/>
      <c r="I129" s="85"/>
      <c r="J129" s="86"/>
      <c r="K129" s="86"/>
      <c r="L129" s="14"/>
      <c r="M129" s="85"/>
      <c r="N129" s="86"/>
      <c r="O129" s="14"/>
      <c r="P129" s="14"/>
      <c r="Q129" s="86"/>
      <c r="R129" s="85"/>
      <c r="S129" s="87"/>
      <c r="T129" s="87"/>
      <c r="U129" s="87"/>
      <c r="V129" s="87"/>
      <c r="W129" s="87"/>
      <c r="X129" s="87"/>
      <c r="Y129" s="87"/>
      <c r="Z129" s="87"/>
      <c r="AA129" s="87"/>
      <c r="AB129" s="9"/>
      <c r="AC129" s="9"/>
      <c r="AD129" s="9"/>
      <c r="AE129" s="88"/>
    </row>
    <row r="130" spans="1:31" ht="15.75" customHeight="1" x14ac:dyDescent="0.5">
      <c r="A130" s="84"/>
      <c r="B130" s="9"/>
      <c r="C130" s="9"/>
      <c r="D130" s="9"/>
      <c r="E130" s="14"/>
      <c r="F130" s="85"/>
      <c r="G130" s="86"/>
      <c r="H130" s="14"/>
      <c r="I130" s="85"/>
      <c r="J130" s="86"/>
      <c r="K130" s="86"/>
      <c r="L130" s="14"/>
      <c r="M130" s="85"/>
      <c r="N130" s="86"/>
      <c r="O130" s="14"/>
      <c r="P130" s="14"/>
      <c r="Q130" s="86"/>
      <c r="R130" s="85"/>
      <c r="S130" s="87"/>
      <c r="T130" s="87"/>
      <c r="U130" s="87"/>
      <c r="V130" s="87"/>
      <c r="W130" s="87"/>
      <c r="X130" s="87"/>
      <c r="Y130" s="87"/>
      <c r="Z130" s="87"/>
      <c r="AA130" s="87"/>
      <c r="AB130" s="9"/>
      <c r="AC130" s="9"/>
      <c r="AD130" s="9"/>
      <c r="AE130" s="88"/>
    </row>
    <row r="131" spans="1:31" ht="15.75" customHeight="1" x14ac:dyDescent="0.5">
      <c r="A131" s="84"/>
      <c r="B131" s="9"/>
      <c r="C131" s="9"/>
      <c r="D131" s="9"/>
      <c r="E131" s="14"/>
      <c r="F131" s="85"/>
      <c r="G131" s="86"/>
      <c r="H131" s="14"/>
      <c r="I131" s="85"/>
      <c r="J131" s="86"/>
      <c r="K131" s="86"/>
      <c r="L131" s="14"/>
      <c r="M131" s="85"/>
      <c r="N131" s="86"/>
      <c r="O131" s="14"/>
      <c r="P131" s="14"/>
      <c r="Q131" s="86"/>
      <c r="R131" s="85"/>
      <c r="S131" s="87"/>
      <c r="T131" s="87"/>
      <c r="U131" s="87"/>
      <c r="V131" s="87"/>
      <c r="W131" s="87"/>
      <c r="X131" s="87"/>
      <c r="Y131" s="87"/>
      <c r="Z131" s="87"/>
      <c r="AA131" s="87"/>
      <c r="AB131" s="9"/>
      <c r="AC131" s="9"/>
      <c r="AD131" s="9"/>
      <c r="AE131" s="88"/>
    </row>
    <row r="132" spans="1:31" ht="15.75" customHeight="1" x14ac:dyDescent="0.5">
      <c r="A132" s="84"/>
      <c r="B132" s="9"/>
      <c r="C132" s="9"/>
      <c r="D132" s="9"/>
      <c r="E132" s="14"/>
      <c r="F132" s="85"/>
      <c r="G132" s="86"/>
      <c r="H132" s="14"/>
      <c r="I132" s="85"/>
      <c r="J132" s="86"/>
      <c r="K132" s="86"/>
      <c r="L132" s="14"/>
      <c r="M132" s="85"/>
      <c r="N132" s="86"/>
      <c r="O132" s="14"/>
      <c r="P132" s="14"/>
      <c r="Q132" s="86"/>
      <c r="R132" s="85"/>
      <c r="S132" s="87"/>
      <c r="T132" s="87"/>
      <c r="U132" s="87"/>
      <c r="V132" s="87"/>
      <c r="W132" s="87"/>
      <c r="X132" s="87"/>
      <c r="Y132" s="87"/>
      <c r="Z132" s="87"/>
      <c r="AA132" s="87"/>
      <c r="AB132" s="9"/>
      <c r="AC132" s="9"/>
      <c r="AD132" s="9"/>
      <c r="AE132" s="88"/>
    </row>
    <row r="133" spans="1:31" ht="15.75" customHeight="1" x14ac:dyDescent="0.5">
      <c r="A133" s="84"/>
      <c r="B133" s="9"/>
      <c r="C133" s="9"/>
      <c r="D133" s="9"/>
      <c r="E133" s="14"/>
      <c r="F133" s="85"/>
      <c r="G133" s="86"/>
      <c r="H133" s="14"/>
      <c r="I133" s="85"/>
      <c r="J133" s="86"/>
      <c r="K133" s="86"/>
      <c r="L133" s="14"/>
      <c r="M133" s="85"/>
      <c r="N133" s="86"/>
      <c r="O133" s="14"/>
      <c r="P133" s="14"/>
      <c r="Q133" s="86"/>
      <c r="R133" s="85"/>
      <c r="S133" s="87"/>
      <c r="T133" s="87"/>
      <c r="U133" s="87"/>
      <c r="V133" s="87"/>
      <c r="W133" s="87"/>
      <c r="X133" s="87"/>
      <c r="Y133" s="87"/>
      <c r="Z133" s="87"/>
      <c r="AA133" s="87"/>
      <c r="AB133" s="9"/>
      <c r="AC133" s="9"/>
      <c r="AD133" s="9"/>
      <c r="AE133" s="88"/>
    </row>
    <row r="134" spans="1:31" ht="15.75" customHeight="1" x14ac:dyDescent="0.5">
      <c r="A134" s="84"/>
      <c r="B134" s="9"/>
      <c r="C134" s="9"/>
      <c r="D134" s="9"/>
      <c r="E134" s="14"/>
      <c r="F134" s="85"/>
      <c r="G134" s="86"/>
      <c r="H134" s="14"/>
      <c r="I134" s="85"/>
      <c r="J134" s="86"/>
      <c r="K134" s="86"/>
      <c r="L134" s="14"/>
      <c r="M134" s="85"/>
      <c r="N134" s="86"/>
      <c r="O134" s="14"/>
      <c r="P134" s="14"/>
      <c r="Q134" s="86"/>
      <c r="R134" s="85"/>
      <c r="S134" s="87"/>
      <c r="T134" s="87"/>
      <c r="U134" s="87"/>
      <c r="V134" s="87"/>
      <c r="W134" s="87"/>
      <c r="X134" s="87"/>
      <c r="Y134" s="87"/>
      <c r="Z134" s="87"/>
      <c r="AA134" s="87"/>
      <c r="AB134" s="9"/>
      <c r="AC134" s="9"/>
      <c r="AD134" s="9"/>
      <c r="AE134" s="88"/>
    </row>
    <row r="135" spans="1:31" ht="15.75" customHeight="1" x14ac:dyDescent="0.5">
      <c r="A135" s="84"/>
      <c r="B135" s="9"/>
      <c r="C135" s="9"/>
      <c r="D135" s="9"/>
      <c r="E135" s="14"/>
      <c r="F135" s="85"/>
      <c r="G135" s="86"/>
      <c r="H135" s="14"/>
      <c r="I135" s="85"/>
      <c r="J135" s="86"/>
      <c r="K135" s="86"/>
      <c r="L135" s="14"/>
      <c r="M135" s="85"/>
      <c r="N135" s="86"/>
      <c r="O135" s="14"/>
      <c r="P135" s="14"/>
      <c r="Q135" s="86"/>
      <c r="R135" s="85"/>
      <c r="S135" s="87"/>
      <c r="T135" s="87"/>
      <c r="U135" s="87"/>
      <c r="V135" s="87"/>
      <c r="W135" s="87"/>
      <c r="X135" s="87"/>
      <c r="Y135" s="87"/>
      <c r="Z135" s="87"/>
      <c r="AA135" s="87"/>
      <c r="AB135" s="9"/>
      <c r="AC135" s="9"/>
      <c r="AD135" s="9"/>
      <c r="AE135" s="88"/>
    </row>
    <row r="136" spans="1:31" ht="15.75" customHeight="1" x14ac:dyDescent="0.5">
      <c r="A136" s="84"/>
      <c r="B136" s="9"/>
      <c r="C136" s="9"/>
      <c r="D136" s="9"/>
      <c r="E136" s="14"/>
      <c r="F136" s="85"/>
      <c r="G136" s="86"/>
      <c r="H136" s="14"/>
      <c r="I136" s="85"/>
      <c r="J136" s="86"/>
      <c r="K136" s="86"/>
      <c r="L136" s="14"/>
      <c r="M136" s="85"/>
      <c r="N136" s="86"/>
      <c r="O136" s="14"/>
      <c r="P136" s="14"/>
      <c r="Q136" s="86"/>
      <c r="R136" s="85"/>
      <c r="S136" s="87"/>
      <c r="T136" s="87"/>
      <c r="U136" s="87"/>
      <c r="V136" s="87"/>
      <c r="W136" s="87"/>
      <c r="X136" s="87"/>
      <c r="Y136" s="87"/>
      <c r="Z136" s="87"/>
      <c r="AA136" s="87"/>
      <c r="AB136" s="9"/>
      <c r="AC136" s="9"/>
      <c r="AD136" s="9"/>
      <c r="AE136" s="88"/>
    </row>
    <row r="137" spans="1:31" ht="15.75" customHeight="1" x14ac:dyDescent="0.5">
      <c r="A137" s="84"/>
      <c r="B137" s="9"/>
      <c r="C137" s="9"/>
      <c r="D137" s="9"/>
      <c r="E137" s="14"/>
      <c r="F137" s="85"/>
      <c r="G137" s="86"/>
      <c r="H137" s="14"/>
      <c r="I137" s="85"/>
      <c r="J137" s="86"/>
      <c r="K137" s="86"/>
      <c r="L137" s="14"/>
      <c r="M137" s="85"/>
      <c r="N137" s="86"/>
      <c r="O137" s="14"/>
      <c r="P137" s="14"/>
      <c r="Q137" s="86"/>
      <c r="R137" s="85"/>
      <c r="S137" s="87"/>
      <c r="T137" s="87"/>
      <c r="U137" s="87"/>
      <c r="V137" s="87"/>
      <c r="W137" s="87"/>
      <c r="X137" s="87"/>
      <c r="Y137" s="87"/>
      <c r="Z137" s="87"/>
      <c r="AA137" s="87"/>
      <c r="AB137" s="9"/>
      <c r="AC137" s="9"/>
      <c r="AD137" s="9"/>
      <c r="AE137" s="88"/>
    </row>
    <row r="138" spans="1:31" ht="15.75" customHeight="1" x14ac:dyDescent="0.5">
      <c r="A138" s="84"/>
      <c r="B138" s="9"/>
      <c r="C138" s="9"/>
      <c r="D138" s="9"/>
      <c r="E138" s="14"/>
      <c r="F138" s="85"/>
      <c r="G138" s="86"/>
      <c r="H138" s="14"/>
      <c r="I138" s="85"/>
      <c r="J138" s="86"/>
      <c r="K138" s="86"/>
      <c r="L138" s="14"/>
      <c r="M138" s="85"/>
      <c r="N138" s="86"/>
      <c r="O138" s="14"/>
      <c r="P138" s="14"/>
      <c r="Q138" s="86"/>
      <c r="R138" s="85"/>
      <c r="S138" s="87"/>
      <c r="T138" s="87"/>
      <c r="U138" s="87"/>
      <c r="V138" s="87"/>
      <c r="W138" s="87"/>
      <c r="X138" s="87"/>
      <c r="Y138" s="87"/>
      <c r="Z138" s="87"/>
      <c r="AA138" s="87"/>
      <c r="AB138" s="9"/>
      <c r="AC138" s="9"/>
      <c r="AD138" s="9"/>
      <c r="AE138" s="88"/>
    </row>
    <row r="139" spans="1:31" ht="15.75" customHeight="1" x14ac:dyDescent="0.5">
      <c r="A139" s="84"/>
      <c r="B139" s="9"/>
      <c r="C139" s="9"/>
      <c r="D139" s="9"/>
      <c r="E139" s="14"/>
      <c r="F139" s="85"/>
      <c r="G139" s="86"/>
      <c r="H139" s="14"/>
      <c r="I139" s="85"/>
      <c r="J139" s="86"/>
      <c r="K139" s="86"/>
      <c r="L139" s="14"/>
      <c r="M139" s="85"/>
      <c r="N139" s="86"/>
      <c r="O139" s="14"/>
      <c r="P139" s="14"/>
      <c r="Q139" s="86"/>
      <c r="R139" s="85"/>
      <c r="S139" s="87"/>
      <c r="T139" s="87"/>
      <c r="U139" s="87"/>
      <c r="V139" s="87"/>
      <c r="W139" s="87"/>
      <c r="X139" s="87"/>
      <c r="Y139" s="87"/>
      <c r="Z139" s="87"/>
      <c r="AA139" s="87"/>
      <c r="AB139" s="9"/>
      <c r="AC139" s="9"/>
      <c r="AD139" s="9"/>
      <c r="AE139" s="88"/>
    </row>
    <row r="140" spans="1:31" ht="15.75" customHeight="1" x14ac:dyDescent="0.5">
      <c r="A140" s="84"/>
      <c r="B140" s="9"/>
      <c r="C140" s="9"/>
      <c r="D140" s="9"/>
      <c r="E140" s="14"/>
      <c r="F140" s="85"/>
      <c r="G140" s="86"/>
      <c r="H140" s="14"/>
      <c r="I140" s="85"/>
      <c r="J140" s="86"/>
      <c r="K140" s="86"/>
      <c r="L140" s="14"/>
      <c r="M140" s="85"/>
      <c r="N140" s="86"/>
      <c r="O140" s="14"/>
      <c r="P140" s="14"/>
      <c r="Q140" s="86"/>
      <c r="R140" s="85"/>
      <c r="S140" s="87"/>
      <c r="T140" s="87"/>
      <c r="U140" s="87"/>
      <c r="V140" s="87"/>
      <c r="W140" s="87"/>
      <c r="X140" s="87"/>
      <c r="Y140" s="87"/>
      <c r="Z140" s="87"/>
      <c r="AA140" s="87"/>
      <c r="AB140" s="9"/>
      <c r="AC140" s="9"/>
      <c r="AD140" s="9"/>
      <c r="AE140" s="88"/>
    </row>
    <row r="141" spans="1:31" ht="15.75" customHeight="1" x14ac:dyDescent="0.5">
      <c r="A141" s="84"/>
      <c r="B141" s="9"/>
      <c r="C141" s="9"/>
      <c r="D141" s="9"/>
      <c r="E141" s="14"/>
      <c r="F141" s="85"/>
      <c r="G141" s="86"/>
      <c r="H141" s="14"/>
      <c r="I141" s="85"/>
      <c r="J141" s="86"/>
      <c r="K141" s="86"/>
      <c r="L141" s="14"/>
      <c r="M141" s="85"/>
      <c r="N141" s="86"/>
      <c r="O141" s="14"/>
      <c r="P141" s="14"/>
      <c r="Q141" s="86"/>
      <c r="R141" s="85"/>
      <c r="S141" s="87"/>
      <c r="T141" s="87"/>
      <c r="U141" s="87"/>
      <c r="V141" s="87"/>
      <c r="W141" s="87"/>
      <c r="X141" s="87"/>
      <c r="Y141" s="87"/>
      <c r="Z141" s="87"/>
      <c r="AA141" s="87"/>
      <c r="AB141" s="9"/>
      <c r="AC141" s="9"/>
      <c r="AD141" s="9"/>
      <c r="AE141" s="88"/>
    </row>
    <row r="142" spans="1:31" ht="15.75" customHeight="1" x14ac:dyDescent="0.5">
      <c r="A142" s="84"/>
      <c r="B142" s="9"/>
      <c r="C142" s="9"/>
      <c r="D142" s="9"/>
      <c r="E142" s="14"/>
      <c r="F142" s="85"/>
      <c r="G142" s="86"/>
      <c r="H142" s="14"/>
      <c r="I142" s="85"/>
      <c r="J142" s="86"/>
      <c r="K142" s="86"/>
      <c r="L142" s="14"/>
      <c r="M142" s="85"/>
      <c r="N142" s="86"/>
      <c r="O142" s="14"/>
      <c r="P142" s="14"/>
      <c r="Q142" s="86"/>
      <c r="R142" s="85"/>
      <c r="S142" s="87"/>
      <c r="T142" s="87"/>
      <c r="U142" s="87"/>
      <c r="V142" s="87"/>
      <c r="W142" s="87"/>
      <c r="X142" s="87"/>
      <c r="Y142" s="87"/>
      <c r="Z142" s="87"/>
      <c r="AA142" s="87"/>
      <c r="AB142" s="9"/>
      <c r="AC142" s="9"/>
      <c r="AD142" s="9"/>
      <c r="AE142" s="88"/>
    </row>
    <row r="143" spans="1:31" ht="15.75" customHeight="1" x14ac:dyDescent="0.5">
      <c r="A143" s="84"/>
      <c r="B143" s="9"/>
      <c r="C143" s="9"/>
      <c r="D143" s="9"/>
      <c r="E143" s="14"/>
      <c r="F143" s="85"/>
      <c r="G143" s="86"/>
      <c r="H143" s="14"/>
      <c r="I143" s="85"/>
      <c r="J143" s="86"/>
      <c r="K143" s="86"/>
      <c r="L143" s="14"/>
      <c r="M143" s="85"/>
      <c r="N143" s="86"/>
      <c r="O143" s="14"/>
      <c r="P143" s="14"/>
      <c r="Q143" s="86"/>
      <c r="R143" s="85"/>
      <c r="S143" s="87"/>
      <c r="T143" s="87"/>
      <c r="U143" s="87"/>
      <c r="V143" s="87"/>
      <c r="W143" s="87"/>
      <c r="X143" s="87"/>
      <c r="Y143" s="87"/>
      <c r="Z143" s="87"/>
      <c r="AA143" s="87"/>
      <c r="AB143" s="9"/>
      <c r="AC143" s="9"/>
      <c r="AD143" s="9"/>
      <c r="AE143" s="88"/>
    </row>
    <row r="144" spans="1:31" ht="15.75" customHeight="1" x14ac:dyDescent="0.5">
      <c r="A144" s="84"/>
      <c r="B144" s="9"/>
      <c r="C144" s="9"/>
      <c r="D144" s="9"/>
      <c r="E144" s="14"/>
      <c r="F144" s="85"/>
      <c r="G144" s="86"/>
      <c r="H144" s="14"/>
      <c r="I144" s="85"/>
      <c r="J144" s="86"/>
      <c r="K144" s="86"/>
      <c r="L144" s="14"/>
      <c r="M144" s="85"/>
      <c r="N144" s="86"/>
      <c r="O144" s="14"/>
      <c r="P144" s="14"/>
      <c r="Q144" s="86"/>
      <c r="R144" s="85"/>
      <c r="S144" s="87"/>
      <c r="T144" s="87"/>
      <c r="U144" s="87"/>
      <c r="V144" s="87"/>
      <c r="W144" s="87"/>
      <c r="X144" s="87"/>
      <c r="Y144" s="87"/>
      <c r="Z144" s="87"/>
      <c r="AA144" s="87"/>
      <c r="AB144" s="9"/>
      <c r="AC144" s="9"/>
      <c r="AD144" s="9"/>
      <c r="AE144" s="88"/>
    </row>
    <row r="145" spans="1:31" ht="15.75" customHeight="1" x14ac:dyDescent="0.5">
      <c r="A145" s="84"/>
      <c r="B145" s="9"/>
      <c r="C145" s="9"/>
      <c r="D145" s="9"/>
      <c r="E145" s="14"/>
      <c r="F145" s="85"/>
      <c r="G145" s="86"/>
      <c r="H145" s="14"/>
      <c r="I145" s="85"/>
      <c r="J145" s="86"/>
      <c r="K145" s="86"/>
      <c r="L145" s="14"/>
      <c r="M145" s="85"/>
      <c r="N145" s="86"/>
      <c r="O145" s="14"/>
      <c r="P145" s="14"/>
      <c r="Q145" s="86"/>
      <c r="R145" s="85"/>
      <c r="S145" s="87"/>
      <c r="T145" s="87"/>
      <c r="U145" s="87"/>
      <c r="V145" s="87"/>
      <c r="W145" s="87"/>
      <c r="X145" s="87"/>
      <c r="Y145" s="87"/>
      <c r="Z145" s="87"/>
      <c r="AA145" s="87"/>
      <c r="AB145" s="9"/>
      <c r="AC145" s="9"/>
      <c r="AD145" s="9"/>
      <c r="AE145" s="88"/>
    </row>
    <row r="146" spans="1:31" ht="15.75" customHeight="1" x14ac:dyDescent="0.5">
      <c r="A146" s="84"/>
      <c r="B146" s="9"/>
      <c r="C146" s="9"/>
      <c r="D146" s="9"/>
      <c r="E146" s="14"/>
      <c r="F146" s="85"/>
      <c r="G146" s="86"/>
      <c r="H146" s="14"/>
      <c r="I146" s="85"/>
      <c r="J146" s="86"/>
      <c r="K146" s="86"/>
      <c r="L146" s="14"/>
      <c r="M146" s="85"/>
      <c r="N146" s="86"/>
      <c r="O146" s="14"/>
      <c r="P146" s="14"/>
      <c r="Q146" s="86"/>
      <c r="R146" s="85"/>
      <c r="S146" s="87"/>
      <c r="T146" s="87"/>
      <c r="U146" s="87"/>
      <c r="V146" s="87"/>
      <c r="W146" s="87"/>
      <c r="X146" s="87"/>
      <c r="Y146" s="87"/>
      <c r="Z146" s="87"/>
      <c r="AA146" s="87"/>
      <c r="AB146" s="9"/>
      <c r="AC146" s="9"/>
      <c r="AD146" s="9"/>
      <c r="AE146" s="88"/>
    </row>
    <row r="147" spans="1:31" ht="15.75" customHeight="1" x14ac:dyDescent="0.5">
      <c r="A147" s="84"/>
      <c r="B147" s="9"/>
      <c r="C147" s="9"/>
      <c r="D147" s="9"/>
      <c r="E147" s="14"/>
      <c r="F147" s="85"/>
      <c r="G147" s="86"/>
      <c r="H147" s="14"/>
      <c r="I147" s="85"/>
      <c r="J147" s="86"/>
      <c r="K147" s="86"/>
      <c r="L147" s="14"/>
      <c r="M147" s="85"/>
      <c r="N147" s="86"/>
      <c r="O147" s="14"/>
      <c r="P147" s="14"/>
      <c r="Q147" s="86"/>
      <c r="R147" s="85"/>
      <c r="S147" s="87"/>
      <c r="T147" s="87"/>
      <c r="U147" s="87"/>
      <c r="V147" s="87"/>
      <c r="W147" s="87"/>
      <c r="X147" s="87"/>
      <c r="Y147" s="87"/>
      <c r="Z147" s="87"/>
      <c r="AA147" s="87"/>
      <c r="AB147" s="9"/>
      <c r="AC147" s="9"/>
      <c r="AD147" s="9"/>
      <c r="AE147" s="88"/>
    </row>
    <row r="148" spans="1:31" ht="15.75" customHeight="1" x14ac:dyDescent="0.5">
      <c r="A148" s="84"/>
      <c r="B148" s="9"/>
      <c r="C148" s="9"/>
      <c r="D148" s="9"/>
      <c r="E148" s="14"/>
      <c r="F148" s="85"/>
      <c r="G148" s="86"/>
      <c r="H148" s="14"/>
      <c r="I148" s="85"/>
      <c r="J148" s="86"/>
      <c r="K148" s="86"/>
      <c r="L148" s="14"/>
      <c r="M148" s="85"/>
      <c r="N148" s="86"/>
      <c r="O148" s="14"/>
      <c r="P148" s="14"/>
      <c r="Q148" s="86"/>
      <c r="R148" s="85"/>
      <c r="S148" s="87"/>
      <c r="T148" s="87"/>
      <c r="U148" s="87"/>
      <c r="V148" s="87"/>
      <c r="W148" s="87"/>
      <c r="X148" s="87"/>
      <c r="Y148" s="87"/>
      <c r="Z148" s="87"/>
      <c r="AA148" s="87"/>
      <c r="AB148" s="9"/>
      <c r="AC148" s="9"/>
      <c r="AD148" s="9"/>
      <c r="AE148" s="88"/>
    </row>
    <row r="149" spans="1:31" ht="15.75" customHeight="1" x14ac:dyDescent="0.5">
      <c r="A149" s="84"/>
      <c r="B149" s="9"/>
      <c r="C149" s="9"/>
      <c r="D149" s="9"/>
      <c r="E149" s="14"/>
      <c r="F149" s="85"/>
      <c r="G149" s="86"/>
      <c r="H149" s="14"/>
      <c r="I149" s="85"/>
      <c r="J149" s="86"/>
      <c r="K149" s="86"/>
      <c r="L149" s="14"/>
      <c r="M149" s="85"/>
      <c r="N149" s="86"/>
      <c r="O149" s="14"/>
      <c r="P149" s="14"/>
      <c r="Q149" s="86"/>
      <c r="R149" s="85"/>
      <c r="S149" s="87"/>
      <c r="T149" s="87"/>
      <c r="U149" s="87"/>
      <c r="V149" s="87"/>
      <c r="W149" s="87"/>
      <c r="X149" s="87"/>
      <c r="Y149" s="87"/>
      <c r="Z149" s="87"/>
      <c r="AA149" s="87"/>
      <c r="AB149" s="9"/>
      <c r="AC149" s="9"/>
      <c r="AD149" s="9"/>
      <c r="AE149" s="88"/>
    </row>
    <row r="150" spans="1:31" ht="15.75" customHeight="1" x14ac:dyDescent="0.5">
      <c r="A150" s="84"/>
      <c r="B150" s="9"/>
      <c r="C150" s="9"/>
      <c r="D150" s="9"/>
      <c r="E150" s="14"/>
      <c r="F150" s="85"/>
      <c r="G150" s="86"/>
      <c r="H150" s="14"/>
      <c r="I150" s="85"/>
      <c r="J150" s="86"/>
      <c r="K150" s="86"/>
      <c r="L150" s="14"/>
      <c r="M150" s="85"/>
      <c r="N150" s="86"/>
      <c r="O150" s="14"/>
      <c r="P150" s="14"/>
      <c r="Q150" s="86"/>
      <c r="R150" s="85"/>
      <c r="S150" s="87"/>
      <c r="T150" s="87"/>
      <c r="U150" s="87"/>
      <c r="V150" s="87"/>
      <c r="W150" s="87"/>
      <c r="X150" s="87"/>
      <c r="Y150" s="87"/>
      <c r="Z150" s="87"/>
      <c r="AA150" s="87"/>
      <c r="AB150" s="9"/>
      <c r="AC150" s="9"/>
      <c r="AD150" s="9"/>
      <c r="AE150" s="88"/>
    </row>
    <row r="151" spans="1:31" ht="15.75" customHeight="1" x14ac:dyDescent="0.5">
      <c r="A151" s="84"/>
      <c r="B151" s="9"/>
      <c r="C151" s="9"/>
      <c r="D151" s="9"/>
      <c r="E151" s="14"/>
      <c r="F151" s="85"/>
      <c r="G151" s="86"/>
      <c r="H151" s="14"/>
      <c r="I151" s="85"/>
      <c r="J151" s="86"/>
      <c r="K151" s="86"/>
      <c r="L151" s="14"/>
      <c r="M151" s="85"/>
      <c r="N151" s="86"/>
      <c r="O151" s="14"/>
      <c r="P151" s="14"/>
      <c r="Q151" s="86"/>
      <c r="R151" s="85"/>
      <c r="S151" s="87"/>
      <c r="T151" s="87"/>
      <c r="U151" s="87"/>
      <c r="V151" s="87"/>
      <c r="W151" s="87"/>
      <c r="X151" s="87"/>
      <c r="Y151" s="87"/>
      <c r="Z151" s="87"/>
      <c r="AA151" s="87"/>
      <c r="AB151" s="9"/>
      <c r="AC151" s="9"/>
      <c r="AD151" s="9"/>
      <c r="AE151" s="88"/>
    </row>
    <row r="152" spans="1:31" ht="15.75" customHeight="1" x14ac:dyDescent="0.5">
      <c r="A152" s="84"/>
      <c r="B152" s="9"/>
      <c r="C152" s="9"/>
      <c r="D152" s="9"/>
      <c r="E152" s="14"/>
      <c r="F152" s="85"/>
      <c r="G152" s="86"/>
      <c r="H152" s="14"/>
      <c r="I152" s="85"/>
      <c r="J152" s="86"/>
      <c r="K152" s="86"/>
      <c r="L152" s="14"/>
      <c r="M152" s="85"/>
      <c r="N152" s="86"/>
      <c r="O152" s="14"/>
      <c r="P152" s="14"/>
      <c r="Q152" s="86"/>
      <c r="R152" s="85"/>
      <c r="S152" s="87"/>
      <c r="T152" s="87"/>
      <c r="U152" s="87"/>
      <c r="V152" s="87"/>
      <c r="W152" s="87"/>
      <c r="X152" s="87"/>
      <c r="Y152" s="87"/>
      <c r="Z152" s="87"/>
      <c r="AA152" s="87"/>
      <c r="AB152" s="9"/>
      <c r="AC152" s="9"/>
      <c r="AD152" s="9"/>
      <c r="AE152" s="88"/>
    </row>
    <row r="153" spans="1:31" ht="15.75" customHeight="1" x14ac:dyDescent="0.5">
      <c r="A153" s="84"/>
      <c r="B153" s="9"/>
      <c r="C153" s="9"/>
      <c r="D153" s="9"/>
      <c r="E153" s="14"/>
      <c r="F153" s="85"/>
      <c r="G153" s="86"/>
      <c r="H153" s="14"/>
      <c r="I153" s="85"/>
      <c r="J153" s="86"/>
      <c r="K153" s="86"/>
      <c r="L153" s="14"/>
      <c r="M153" s="85"/>
      <c r="N153" s="86"/>
      <c r="O153" s="14"/>
      <c r="P153" s="14"/>
      <c r="Q153" s="86"/>
      <c r="R153" s="85"/>
      <c r="S153" s="87"/>
      <c r="T153" s="87"/>
      <c r="U153" s="87"/>
      <c r="V153" s="87"/>
      <c r="W153" s="87"/>
      <c r="X153" s="87"/>
      <c r="Y153" s="87"/>
      <c r="Z153" s="87"/>
      <c r="AA153" s="87"/>
      <c r="AB153" s="9"/>
      <c r="AC153" s="9"/>
      <c r="AD153" s="9"/>
      <c r="AE153" s="88"/>
    </row>
    <row r="154" spans="1:31" ht="15.75" customHeight="1" x14ac:dyDescent="0.5">
      <c r="A154" s="84"/>
      <c r="B154" s="9"/>
      <c r="C154" s="9"/>
      <c r="D154" s="9"/>
      <c r="E154" s="14"/>
      <c r="F154" s="85"/>
      <c r="G154" s="86"/>
      <c r="H154" s="14"/>
      <c r="I154" s="85"/>
      <c r="J154" s="86"/>
      <c r="K154" s="86"/>
      <c r="L154" s="14"/>
      <c r="M154" s="85"/>
      <c r="N154" s="86"/>
      <c r="O154" s="14"/>
      <c r="P154" s="14"/>
      <c r="Q154" s="86"/>
      <c r="R154" s="85"/>
      <c r="S154" s="87"/>
      <c r="T154" s="87"/>
      <c r="U154" s="87"/>
      <c r="V154" s="87"/>
      <c r="W154" s="87"/>
      <c r="X154" s="87"/>
      <c r="Y154" s="87"/>
      <c r="Z154" s="87"/>
      <c r="AA154" s="87"/>
      <c r="AB154" s="9"/>
      <c r="AC154" s="9"/>
      <c r="AD154" s="9"/>
      <c r="AE154" s="88"/>
    </row>
    <row r="155" spans="1:31" ht="15.75" customHeight="1" x14ac:dyDescent="0.5">
      <c r="A155" s="84"/>
      <c r="B155" s="9"/>
      <c r="C155" s="9"/>
      <c r="D155" s="9"/>
      <c r="E155" s="14"/>
      <c r="F155" s="85"/>
      <c r="G155" s="86"/>
      <c r="H155" s="14"/>
      <c r="I155" s="85"/>
      <c r="J155" s="86"/>
      <c r="K155" s="86"/>
      <c r="L155" s="14"/>
      <c r="M155" s="85"/>
      <c r="N155" s="86"/>
      <c r="O155" s="14"/>
      <c r="P155" s="14"/>
      <c r="Q155" s="86"/>
      <c r="R155" s="85"/>
      <c r="S155" s="87"/>
      <c r="T155" s="87"/>
      <c r="U155" s="87"/>
      <c r="V155" s="87"/>
      <c r="W155" s="87"/>
      <c r="X155" s="87"/>
      <c r="Y155" s="87"/>
      <c r="Z155" s="87"/>
      <c r="AA155" s="87"/>
      <c r="AB155" s="9"/>
      <c r="AC155" s="9"/>
      <c r="AD155" s="9"/>
      <c r="AE155" s="88"/>
    </row>
    <row r="156" spans="1:31" ht="15.75" customHeight="1" x14ac:dyDescent="0.5">
      <c r="A156" s="84"/>
      <c r="B156" s="9"/>
      <c r="C156" s="9"/>
      <c r="D156" s="9"/>
      <c r="E156" s="14"/>
      <c r="F156" s="85"/>
      <c r="G156" s="86"/>
      <c r="H156" s="14"/>
      <c r="I156" s="85"/>
      <c r="J156" s="86"/>
      <c r="K156" s="86"/>
      <c r="L156" s="14"/>
      <c r="M156" s="85"/>
      <c r="N156" s="86"/>
      <c r="O156" s="14"/>
      <c r="P156" s="14"/>
      <c r="Q156" s="86"/>
      <c r="R156" s="85"/>
      <c r="S156" s="87"/>
      <c r="T156" s="87"/>
      <c r="U156" s="87"/>
      <c r="V156" s="87"/>
      <c r="W156" s="87"/>
      <c r="X156" s="87"/>
      <c r="Y156" s="87"/>
      <c r="Z156" s="87"/>
      <c r="AA156" s="87"/>
      <c r="AB156" s="9"/>
      <c r="AC156" s="9"/>
      <c r="AD156" s="9"/>
      <c r="AE156" s="88"/>
    </row>
    <row r="157" spans="1:31" ht="15.75" customHeight="1" x14ac:dyDescent="0.5">
      <c r="A157" s="84"/>
      <c r="B157" s="9"/>
      <c r="C157" s="9"/>
      <c r="D157" s="9"/>
      <c r="E157" s="14"/>
      <c r="F157" s="85"/>
      <c r="G157" s="86"/>
      <c r="H157" s="14"/>
      <c r="I157" s="85"/>
      <c r="J157" s="86"/>
      <c r="K157" s="86"/>
      <c r="L157" s="14"/>
      <c r="M157" s="85"/>
      <c r="N157" s="86"/>
      <c r="O157" s="14"/>
      <c r="P157" s="14"/>
      <c r="Q157" s="86"/>
      <c r="R157" s="85"/>
      <c r="S157" s="87"/>
      <c r="T157" s="87"/>
      <c r="U157" s="87"/>
      <c r="V157" s="87"/>
      <c r="W157" s="87"/>
      <c r="X157" s="87"/>
      <c r="Y157" s="87"/>
      <c r="Z157" s="87"/>
      <c r="AA157" s="87"/>
      <c r="AB157" s="9"/>
      <c r="AC157" s="9"/>
      <c r="AD157" s="9"/>
      <c r="AE157" s="88"/>
    </row>
    <row r="158" spans="1:31" ht="15.75" customHeight="1" x14ac:dyDescent="0.5">
      <c r="A158" s="84"/>
      <c r="B158" s="9"/>
      <c r="C158" s="9"/>
      <c r="D158" s="9"/>
      <c r="E158" s="14"/>
      <c r="F158" s="85"/>
      <c r="G158" s="86"/>
      <c r="H158" s="14"/>
      <c r="I158" s="85"/>
      <c r="J158" s="86"/>
      <c r="K158" s="86"/>
      <c r="L158" s="14"/>
      <c r="M158" s="85"/>
      <c r="N158" s="86"/>
      <c r="O158" s="14"/>
      <c r="P158" s="14"/>
      <c r="Q158" s="86"/>
      <c r="R158" s="85"/>
      <c r="S158" s="87"/>
      <c r="T158" s="87"/>
      <c r="U158" s="87"/>
      <c r="V158" s="87"/>
      <c r="W158" s="87"/>
      <c r="X158" s="87"/>
      <c r="Y158" s="87"/>
      <c r="Z158" s="87"/>
      <c r="AA158" s="87"/>
      <c r="AB158" s="9"/>
      <c r="AC158" s="9"/>
      <c r="AD158" s="9"/>
      <c r="AE158" s="88"/>
    </row>
    <row r="159" spans="1:31" ht="15.75" customHeight="1" x14ac:dyDescent="0.5">
      <c r="A159" s="84"/>
      <c r="B159" s="9"/>
      <c r="C159" s="9"/>
      <c r="D159" s="9"/>
      <c r="E159" s="14"/>
      <c r="F159" s="85"/>
      <c r="G159" s="86"/>
      <c r="H159" s="14"/>
      <c r="I159" s="85"/>
      <c r="J159" s="86"/>
      <c r="K159" s="86"/>
      <c r="L159" s="14"/>
      <c r="M159" s="85"/>
      <c r="N159" s="86"/>
      <c r="O159" s="14"/>
      <c r="P159" s="14"/>
      <c r="Q159" s="86"/>
      <c r="R159" s="85"/>
      <c r="S159" s="87"/>
      <c r="T159" s="87"/>
      <c r="U159" s="87"/>
      <c r="V159" s="87"/>
      <c r="W159" s="87"/>
      <c r="X159" s="87"/>
      <c r="Y159" s="87"/>
      <c r="Z159" s="87"/>
      <c r="AA159" s="87"/>
      <c r="AB159" s="9"/>
      <c r="AC159" s="9"/>
      <c r="AD159" s="9"/>
      <c r="AE159" s="88"/>
    </row>
    <row r="160" spans="1:31" ht="15.75" customHeight="1" x14ac:dyDescent="0.5">
      <c r="A160" s="84"/>
      <c r="B160" s="9"/>
      <c r="C160" s="9"/>
      <c r="D160" s="9"/>
      <c r="E160" s="14"/>
      <c r="F160" s="85"/>
      <c r="G160" s="86"/>
      <c r="H160" s="14"/>
      <c r="I160" s="85"/>
      <c r="J160" s="86"/>
      <c r="K160" s="86"/>
      <c r="L160" s="14"/>
      <c r="M160" s="85"/>
      <c r="N160" s="86"/>
      <c r="O160" s="14"/>
      <c r="P160" s="14"/>
      <c r="Q160" s="86"/>
      <c r="R160" s="85"/>
      <c r="S160" s="87"/>
      <c r="T160" s="87"/>
      <c r="U160" s="87"/>
      <c r="V160" s="87"/>
      <c r="W160" s="87"/>
      <c r="X160" s="87"/>
      <c r="Y160" s="87"/>
      <c r="Z160" s="87"/>
      <c r="AA160" s="87"/>
      <c r="AB160" s="9"/>
      <c r="AC160" s="9"/>
      <c r="AD160" s="9"/>
      <c r="AE160" s="88"/>
    </row>
    <row r="161" spans="1:31" ht="15.75" customHeight="1" x14ac:dyDescent="0.5">
      <c r="A161" s="84"/>
      <c r="B161" s="9"/>
      <c r="C161" s="9"/>
      <c r="D161" s="9"/>
      <c r="E161" s="14"/>
      <c r="F161" s="85"/>
      <c r="G161" s="86"/>
      <c r="H161" s="14"/>
      <c r="I161" s="85"/>
      <c r="J161" s="86"/>
      <c r="K161" s="86"/>
      <c r="L161" s="14"/>
      <c r="M161" s="85"/>
      <c r="N161" s="86"/>
      <c r="O161" s="14"/>
      <c r="P161" s="14"/>
      <c r="Q161" s="86"/>
      <c r="R161" s="85"/>
      <c r="S161" s="87"/>
      <c r="T161" s="87"/>
      <c r="U161" s="87"/>
      <c r="V161" s="87"/>
      <c r="W161" s="87"/>
      <c r="X161" s="87"/>
      <c r="Y161" s="87"/>
      <c r="Z161" s="87"/>
      <c r="AA161" s="87"/>
      <c r="AB161" s="9"/>
      <c r="AC161" s="9"/>
      <c r="AD161" s="9"/>
      <c r="AE161" s="88"/>
    </row>
    <row r="162" spans="1:31" ht="15.75" customHeight="1" x14ac:dyDescent="0.5">
      <c r="A162" s="84"/>
      <c r="B162" s="9"/>
      <c r="C162" s="9"/>
      <c r="D162" s="9"/>
      <c r="E162" s="14"/>
      <c r="F162" s="85"/>
      <c r="G162" s="86"/>
      <c r="H162" s="14"/>
      <c r="I162" s="85"/>
      <c r="J162" s="86"/>
      <c r="K162" s="86"/>
      <c r="L162" s="14"/>
      <c r="M162" s="85"/>
      <c r="N162" s="86"/>
      <c r="O162" s="14"/>
      <c r="P162" s="14"/>
      <c r="Q162" s="86"/>
      <c r="R162" s="85"/>
      <c r="S162" s="87"/>
      <c r="T162" s="87"/>
      <c r="U162" s="87"/>
      <c r="V162" s="87"/>
      <c r="W162" s="87"/>
      <c r="X162" s="87"/>
      <c r="Y162" s="87"/>
      <c r="Z162" s="87"/>
      <c r="AA162" s="87"/>
      <c r="AB162" s="9"/>
      <c r="AC162" s="9"/>
      <c r="AD162" s="9"/>
      <c r="AE162" s="88"/>
    </row>
    <row r="163" spans="1:31" ht="15.75" customHeight="1" x14ac:dyDescent="0.5">
      <c r="A163" s="84"/>
      <c r="B163" s="9"/>
      <c r="C163" s="9"/>
      <c r="D163" s="9"/>
      <c r="E163" s="14"/>
      <c r="F163" s="85"/>
      <c r="G163" s="86"/>
      <c r="H163" s="14"/>
      <c r="I163" s="85"/>
      <c r="J163" s="86"/>
      <c r="K163" s="86"/>
      <c r="L163" s="14"/>
      <c r="M163" s="85"/>
      <c r="N163" s="86"/>
      <c r="O163" s="14"/>
      <c r="P163" s="14"/>
      <c r="Q163" s="86"/>
      <c r="R163" s="85"/>
      <c r="S163" s="87"/>
      <c r="T163" s="87"/>
      <c r="U163" s="87"/>
      <c r="V163" s="87"/>
      <c r="W163" s="87"/>
      <c r="X163" s="87"/>
      <c r="Y163" s="87"/>
      <c r="Z163" s="87"/>
      <c r="AA163" s="87"/>
      <c r="AB163" s="9"/>
      <c r="AC163" s="9"/>
      <c r="AD163" s="9"/>
      <c r="AE163" s="88"/>
    </row>
    <row r="164" spans="1:31" ht="15.75" customHeight="1" x14ac:dyDescent="0.5">
      <c r="A164" s="84"/>
      <c r="B164" s="9"/>
      <c r="C164" s="9"/>
      <c r="D164" s="9"/>
      <c r="E164" s="14"/>
      <c r="F164" s="85"/>
      <c r="G164" s="86"/>
      <c r="H164" s="14"/>
      <c r="I164" s="85"/>
      <c r="J164" s="86"/>
      <c r="K164" s="86"/>
      <c r="L164" s="14"/>
      <c r="M164" s="85"/>
      <c r="N164" s="86"/>
      <c r="O164" s="14"/>
      <c r="P164" s="14"/>
      <c r="Q164" s="86"/>
      <c r="R164" s="85"/>
      <c r="S164" s="87"/>
      <c r="T164" s="87"/>
      <c r="U164" s="87"/>
      <c r="V164" s="87"/>
      <c r="W164" s="87"/>
      <c r="X164" s="87"/>
      <c r="Y164" s="87"/>
      <c r="Z164" s="87"/>
      <c r="AA164" s="87"/>
      <c r="AB164" s="9"/>
      <c r="AC164" s="9"/>
      <c r="AD164" s="9"/>
      <c r="AE164" s="88"/>
    </row>
    <row r="165" spans="1:31" ht="15.75" customHeight="1" x14ac:dyDescent="0.5">
      <c r="A165" s="84"/>
      <c r="B165" s="9"/>
      <c r="C165" s="9"/>
      <c r="D165" s="9"/>
      <c r="E165" s="14"/>
      <c r="F165" s="85"/>
      <c r="G165" s="86"/>
      <c r="H165" s="14"/>
      <c r="I165" s="85"/>
      <c r="J165" s="86"/>
      <c r="K165" s="86"/>
      <c r="L165" s="14"/>
      <c r="M165" s="85"/>
      <c r="N165" s="86"/>
      <c r="O165" s="14"/>
      <c r="P165" s="14"/>
      <c r="Q165" s="86"/>
      <c r="R165" s="85"/>
      <c r="S165" s="87"/>
      <c r="T165" s="87"/>
      <c r="U165" s="87"/>
      <c r="V165" s="87"/>
      <c r="W165" s="87"/>
      <c r="X165" s="87"/>
      <c r="Y165" s="87"/>
      <c r="Z165" s="87"/>
      <c r="AA165" s="87"/>
      <c r="AB165" s="9"/>
      <c r="AC165" s="9"/>
      <c r="AD165" s="9"/>
      <c r="AE165" s="88"/>
    </row>
    <row r="166" spans="1:31" ht="15.75" customHeight="1" x14ac:dyDescent="0.5">
      <c r="A166" s="84"/>
      <c r="B166" s="9"/>
      <c r="C166" s="9"/>
      <c r="D166" s="9"/>
      <c r="E166" s="14"/>
      <c r="F166" s="85"/>
      <c r="G166" s="86"/>
      <c r="H166" s="14"/>
      <c r="I166" s="85"/>
      <c r="J166" s="86"/>
      <c r="K166" s="86"/>
      <c r="L166" s="14"/>
      <c r="M166" s="85"/>
      <c r="N166" s="86"/>
      <c r="O166" s="14"/>
      <c r="P166" s="14"/>
      <c r="Q166" s="86"/>
      <c r="R166" s="85"/>
      <c r="S166" s="87"/>
      <c r="T166" s="87"/>
      <c r="U166" s="87"/>
      <c r="V166" s="87"/>
      <c r="W166" s="87"/>
      <c r="X166" s="87"/>
      <c r="Y166" s="87"/>
      <c r="Z166" s="87"/>
      <c r="AA166" s="87"/>
      <c r="AB166" s="9"/>
      <c r="AC166" s="9"/>
      <c r="AD166" s="9"/>
      <c r="AE166" s="88"/>
    </row>
    <row r="167" spans="1:31" ht="15.75" customHeight="1" x14ac:dyDescent="0.5">
      <c r="A167" s="84"/>
      <c r="B167" s="9"/>
      <c r="C167" s="9"/>
      <c r="D167" s="9"/>
      <c r="E167" s="14"/>
      <c r="F167" s="85"/>
      <c r="G167" s="86"/>
      <c r="H167" s="14"/>
      <c r="I167" s="85"/>
      <c r="J167" s="86"/>
      <c r="K167" s="86"/>
      <c r="L167" s="14"/>
      <c r="M167" s="85"/>
      <c r="N167" s="86"/>
      <c r="O167" s="14"/>
      <c r="P167" s="14"/>
      <c r="Q167" s="86"/>
      <c r="R167" s="85"/>
      <c r="S167" s="87"/>
      <c r="T167" s="87"/>
      <c r="U167" s="87"/>
      <c r="V167" s="87"/>
      <c r="W167" s="87"/>
      <c r="X167" s="87"/>
      <c r="Y167" s="87"/>
      <c r="Z167" s="87"/>
      <c r="AA167" s="87"/>
      <c r="AB167" s="9"/>
      <c r="AC167" s="9"/>
      <c r="AD167" s="9"/>
      <c r="AE167" s="88"/>
    </row>
    <row r="168" spans="1:31" ht="15.75" customHeight="1" x14ac:dyDescent="0.5">
      <c r="A168" s="84"/>
      <c r="B168" s="9"/>
      <c r="C168" s="9"/>
      <c r="D168" s="9"/>
      <c r="E168" s="14"/>
      <c r="F168" s="85"/>
      <c r="G168" s="86"/>
      <c r="H168" s="14"/>
      <c r="I168" s="85"/>
      <c r="J168" s="86"/>
      <c r="K168" s="86"/>
      <c r="L168" s="14"/>
      <c r="M168" s="85"/>
      <c r="N168" s="86"/>
      <c r="O168" s="14"/>
      <c r="P168" s="14"/>
      <c r="Q168" s="86"/>
      <c r="R168" s="85"/>
      <c r="S168" s="87"/>
      <c r="T168" s="87"/>
      <c r="U168" s="87"/>
      <c r="V168" s="87"/>
      <c r="W168" s="87"/>
      <c r="X168" s="87"/>
      <c r="Y168" s="87"/>
      <c r="Z168" s="87"/>
      <c r="AA168" s="87"/>
      <c r="AB168" s="9"/>
      <c r="AC168" s="9"/>
      <c r="AD168" s="9"/>
      <c r="AE168" s="88"/>
    </row>
    <row r="169" spans="1:31" ht="15.75" customHeight="1" x14ac:dyDescent="0.5">
      <c r="A169" s="84"/>
      <c r="B169" s="9"/>
      <c r="C169" s="9"/>
      <c r="D169" s="9"/>
      <c r="E169" s="14"/>
      <c r="F169" s="85"/>
      <c r="G169" s="86"/>
      <c r="H169" s="14"/>
      <c r="I169" s="85"/>
      <c r="J169" s="86"/>
      <c r="K169" s="86"/>
      <c r="L169" s="14"/>
      <c r="M169" s="85"/>
      <c r="N169" s="86"/>
      <c r="O169" s="14"/>
      <c r="P169" s="14"/>
      <c r="Q169" s="86"/>
      <c r="R169" s="85"/>
      <c r="S169" s="87"/>
      <c r="T169" s="87"/>
      <c r="U169" s="87"/>
      <c r="V169" s="87"/>
      <c r="W169" s="87"/>
      <c r="X169" s="87"/>
      <c r="Y169" s="87"/>
      <c r="Z169" s="87"/>
      <c r="AA169" s="87"/>
      <c r="AB169" s="9"/>
      <c r="AC169" s="9"/>
      <c r="AD169" s="9"/>
      <c r="AE169" s="88"/>
    </row>
    <row r="170" spans="1:31" ht="15.75" customHeight="1" x14ac:dyDescent="0.5">
      <c r="A170" s="84"/>
      <c r="B170" s="9"/>
      <c r="C170" s="9"/>
      <c r="D170" s="9"/>
      <c r="E170" s="14"/>
      <c r="F170" s="85"/>
      <c r="G170" s="86"/>
      <c r="H170" s="14"/>
      <c r="I170" s="85"/>
      <c r="J170" s="86"/>
      <c r="K170" s="86"/>
      <c r="L170" s="14"/>
      <c r="M170" s="85"/>
      <c r="N170" s="86"/>
      <c r="O170" s="14"/>
      <c r="P170" s="14"/>
      <c r="Q170" s="86"/>
      <c r="R170" s="85"/>
      <c r="S170" s="87"/>
      <c r="T170" s="87"/>
      <c r="U170" s="87"/>
      <c r="V170" s="87"/>
      <c r="W170" s="87"/>
      <c r="X170" s="87"/>
      <c r="Y170" s="87"/>
      <c r="Z170" s="87"/>
      <c r="AA170" s="87"/>
      <c r="AB170" s="9"/>
      <c r="AC170" s="9"/>
      <c r="AD170" s="9"/>
      <c r="AE170" s="88"/>
    </row>
    <row r="171" spans="1:31" ht="15.75" customHeight="1" x14ac:dyDescent="0.5">
      <c r="A171" s="84"/>
      <c r="B171" s="9"/>
      <c r="C171" s="9"/>
      <c r="D171" s="9"/>
      <c r="E171" s="14"/>
      <c r="F171" s="85"/>
      <c r="G171" s="86"/>
      <c r="H171" s="14"/>
      <c r="I171" s="85"/>
      <c r="J171" s="86"/>
      <c r="K171" s="86"/>
      <c r="L171" s="14"/>
      <c r="M171" s="85"/>
      <c r="N171" s="86"/>
      <c r="O171" s="14"/>
      <c r="P171" s="14"/>
      <c r="Q171" s="86"/>
      <c r="R171" s="85"/>
      <c r="S171" s="87"/>
      <c r="T171" s="87"/>
      <c r="U171" s="87"/>
      <c r="V171" s="87"/>
      <c r="W171" s="87"/>
      <c r="X171" s="87"/>
      <c r="Y171" s="87"/>
      <c r="Z171" s="87"/>
      <c r="AA171" s="87"/>
      <c r="AB171" s="9"/>
      <c r="AC171" s="9"/>
      <c r="AD171" s="9"/>
      <c r="AE171" s="88"/>
    </row>
    <row r="172" spans="1:31" ht="15.75" customHeight="1" x14ac:dyDescent="0.5">
      <c r="A172" s="84"/>
      <c r="B172" s="9"/>
      <c r="C172" s="9"/>
      <c r="D172" s="9"/>
      <c r="E172" s="14"/>
      <c r="F172" s="85"/>
      <c r="G172" s="86"/>
      <c r="H172" s="14"/>
      <c r="I172" s="85"/>
      <c r="J172" s="86"/>
      <c r="K172" s="86"/>
      <c r="L172" s="14"/>
      <c r="M172" s="85"/>
      <c r="N172" s="86"/>
      <c r="O172" s="14"/>
      <c r="P172" s="14"/>
      <c r="Q172" s="86"/>
      <c r="R172" s="85"/>
      <c r="S172" s="87"/>
      <c r="T172" s="87"/>
      <c r="U172" s="87"/>
      <c r="V172" s="87"/>
      <c r="W172" s="87"/>
      <c r="X172" s="87"/>
      <c r="Y172" s="87"/>
      <c r="Z172" s="87"/>
      <c r="AA172" s="87"/>
      <c r="AB172" s="9"/>
      <c r="AC172" s="9"/>
      <c r="AD172" s="9"/>
      <c r="AE172" s="88"/>
    </row>
    <row r="173" spans="1:31" ht="15.75" customHeight="1" x14ac:dyDescent="0.5">
      <c r="A173" s="84"/>
      <c r="B173" s="9"/>
      <c r="C173" s="9"/>
      <c r="D173" s="9"/>
      <c r="E173" s="14"/>
      <c r="F173" s="85"/>
      <c r="G173" s="86"/>
      <c r="H173" s="14"/>
      <c r="I173" s="85"/>
      <c r="J173" s="86"/>
      <c r="K173" s="86"/>
      <c r="L173" s="14"/>
      <c r="M173" s="85"/>
      <c r="N173" s="86"/>
      <c r="O173" s="14"/>
      <c r="P173" s="14"/>
      <c r="Q173" s="86"/>
      <c r="R173" s="85"/>
      <c r="S173" s="87"/>
      <c r="T173" s="87"/>
      <c r="U173" s="87"/>
      <c r="V173" s="87"/>
      <c r="W173" s="87"/>
      <c r="X173" s="87"/>
      <c r="Y173" s="87"/>
      <c r="Z173" s="87"/>
      <c r="AA173" s="87"/>
      <c r="AB173" s="9"/>
      <c r="AC173" s="9"/>
      <c r="AD173" s="9"/>
      <c r="AE173" s="88"/>
    </row>
    <row r="174" spans="1:31" ht="15.75" customHeight="1" x14ac:dyDescent="0.5">
      <c r="A174" s="84"/>
      <c r="B174" s="9"/>
      <c r="C174" s="9"/>
      <c r="D174" s="9"/>
      <c r="E174" s="14"/>
      <c r="F174" s="85"/>
      <c r="G174" s="86"/>
      <c r="H174" s="14"/>
      <c r="I174" s="85"/>
      <c r="J174" s="86"/>
      <c r="K174" s="86"/>
      <c r="L174" s="14"/>
      <c r="M174" s="85"/>
      <c r="N174" s="86"/>
      <c r="O174" s="14"/>
      <c r="P174" s="14"/>
      <c r="Q174" s="86"/>
      <c r="R174" s="85"/>
      <c r="S174" s="87"/>
      <c r="T174" s="87"/>
      <c r="U174" s="87"/>
      <c r="V174" s="87"/>
      <c r="W174" s="87"/>
      <c r="X174" s="87"/>
      <c r="Y174" s="87"/>
      <c r="Z174" s="87"/>
      <c r="AA174" s="87"/>
      <c r="AB174" s="9"/>
      <c r="AC174" s="9"/>
      <c r="AD174" s="9"/>
      <c r="AE174" s="88"/>
    </row>
    <row r="175" spans="1:31" ht="15.75" customHeight="1" x14ac:dyDescent="0.5">
      <c r="A175" s="84"/>
      <c r="B175" s="9"/>
      <c r="C175" s="9"/>
      <c r="D175" s="9"/>
      <c r="E175" s="14"/>
      <c r="F175" s="85"/>
      <c r="G175" s="86"/>
      <c r="H175" s="14"/>
      <c r="I175" s="85"/>
      <c r="J175" s="86"/>
      <c r="K175" s="86"/>
      <c r="L175" s="14"/>
      <c r="M175" s="85"/>
      <c r="N175" s="86"/>
      <c r="O175" s="14"/>
      <c r="P175" s="14"/>
      <c r="Q175" s="86"/>
      <c r="R175" s="85"/>
      <c r="S175" s="87"/>
      <c r="T175" s="87"/>
      <c r="U175" s="87"/>
      <c r="V175" s="87"/>
      <c r="W175" s="87"/>
      <c r="X175" s="87"/>
      <c r="Y175" s="87"/>
      <c r="Z175" s="87"/>
      <c r="AA175" s="87"/>
      <c r="AB175" s="9"/>
      <c r="AC175" s="9"/>
      <c r="AD175" s="9"/>
      <c r="AE175" s="88"/>
    </row>
    <row r="176" spans="1:31" ht="15.75" customHeight="1" x14ac:dyDescent="0.5">
      <c r="A176" s="84"/>
      <c r="B176" s="9"/>
      <c r="C176" s="9"/>
      <c r="D176" s="9"/>
      <c r="E176" s="14"/>
      <c r="F176" s="85"/>
      <c r="G176" s="86"/>
      <c r="H176" s="14"/>
      <c r="I176" s="85"/>
      <c r="J176" s="86"/>
      <c r="K176" s="86"/>
      <c r="L176" s="14"/>
      <c r="M176" s="85"/>
      <c r="N176" s="86"/>
      <c r="O176" s="14"/>
      <c r="P176" s="14"/>
      <c r="Q176" s="86"/>
      <c r="R176" s="85"/>
      <c r="S176" s="87"/>
      <c r="T176" s="87"/>
      <c r="U176" s="87"/>
      <c r="V176" s="87"/>
      <c r="W176" s="87"/>
      <c r="X176" s="87"/>
      <c r="Y176" s="87"/>
      <c r="Z176" s="87"/>
      <c r="AA176" s="87"/>
      <c r="AB176" s="9"/>
      <c r="AC176" s="9"/>
      <c r="AD176" s="9"/>
      <c r="AE176" s="88"/>
    </row>
  </sheetData>
  <sheetProtection sheet="1" objects="1" scenarios="1"/>
  <mergeCells count="1">
    <mergeCell ref="F5:AA6"/>
  </mergeCells>
  <phoneticPr fontId="0" type="noConversion"/>
  <conditionalFormatting sqref="W44">
    <cfRule type="cellIs" dxfId="123" priority="85" stopIfTrue="1" operator="equal">
      <formula>$U44</formula>
    </cfRule>
    <cfRule type="cellIs" dxfId="122" priority="86" stopIfTrue="1" operator="equal">
      <formula>$V44</formula>
    </cfRule>
  </conditionalFormatting>
  <conditionalFormatting sqref="AE15:AE17 AE28:AE29">
    <cfRule type="expression" dxfId="121" priority="87" stopIfTrue="1">
      <formula>$AD15&lt;0</formula>
    </cfRule>
  </conditionalFormatting>
  <conditionalFormatting sqref="W45 AA45">
    <cfRule type="expression" dxfId="120" priority="88" stopIfTrue="1">
      <formula>V$45&gt;U$45</formula>
    </cfRule>
  </conditionalFormatting>
  <conditionalFormatting sqref="AA44">
    <cfRule type="cellIs" dxfId="119" priority="89" stopIfTrue="1" operator="equal">
      <formula>$Y44</formula>
    </cfRule>
    <cfRule type="cellIs" dxfId="118" priority="90" stopIfTrue="1" operator="equal">
      <formula>$Z44</formula>
    </cfRule>
  </conditionalFormatting>
  <conditionalFormatting sqref="T45">
    <cfRule type="expression" dxfId="117" priority="91" stopIfTrue="1">
      <formula>$U$45-$V$45&lt;0</formula>
    </cfRule>
  </conditionalFormatting>
  <conditionalFormatting sqref="W17:W18">
    <cfRule type="cellIs" dxfId="116" priority="59" stopIfTrue="1" operator="equal">
      <formula>$U17</formula>
    </cfRule>
    <cfRule type="cellIs" dxfId="115" priority="60" stopIfTrue="1" operator="equal">
      <formula>$V17</formula>
    </cfRule>
  </conditionalFormatting>
  <conditionalFormatting sqref="AA17:AA18">
    <cfRule type="cellIs" dxfId="114" priority="57" stopIfTrue="1" operator="equal">
      <formula>$Y17</formula>
    </cfRule>
    <cfRule type="cellIs" dxfId="113" priority="58" stopIfTrue="1" operator="equal">
      <formula>$Z17</formula>
    </cfRule>
  </conditionalFormatting>
  <conditionalFormatting sqref="W21:W22 W28:W29">
    <cfRule type="cellIs" dxfId="112" priority="55" stopIfTrue="1" operator="equal">
      <formula>$U21</formula>
    </cfRule>
    <cfRule type="cellIs" dxfId="111" priority="56" stopIfTrue="1" operator="equal">
      <formula>$V21</formula>
    </cfRule>
  </conditionalFormatting>
  <conditionalFormatting sqref="AA21:AA22 AA28:AA29">
    <cfRule type="cellIs" dxfId="110" priority="53" stopIfTrue="1" operator="equal">
      <formula>$Y21</formula>
    </cfRule>
    <cfRule type="cellIs" dxfId="109" priority="54" stopIfTrue="1" operator="equal">
      <formula>$Z21</formula>
    </cfRule>
  </conditionalFormatting>
  <conditionalFormatting sqref="W15:W18">
    <cfRule type="cellIs" dxfId="108" priority="35" stopIfTrue="1" operator="equal">
      <formula>$U15</formula>
    </cfRule>
    <cfRule type="cellIs" dxfId="107" priority="36" stopIfTrue="1" operator="equal">
      <formula>$V15</formula>
    </cfRule>
  </conditionalFormatting>
  <conditionalFormatting sqref="AA15:AA18">
    <cfRule type="cellIs" dxfId="106" priority="33" stopIfTrue="1" operator="equal">
      <formula>$Y15</formula>
    </cfRule>
    <cfRule type="cellIs" dxfId="105" priority="34" stopIfTrue="1" operator="equal">
      <formula>$Z15</formula>
    </cfRule>
  </conditionalFormatting>
  <conditionalFormatting sqref="W24:W25">
    <cfRule type="cellIs" dxfId="104" priority="31" stopIfTrue="1" operator="equal">
      <formula>$U24</formula>
    </cfRule>
    <cfRule type="cellIs" dxfId="103" priority="32" stopIfTrue="1" operator="equal">
      <formula>$V24</formula>
    </cfRule>
  </conditionalFormatting>
  <conditionalFormatting sqref="AA24:AA25">
    <cfRule type="cellIs" dxfId="102" priority="29" stopIfTrue="1" operator="equal">
      <formula>$Y24</formula>
    </cfRule>
    <cfRule type="cellIs" dxfId="101" priority="30" stopIfTrue="1" operator="equal">
      <formula>$Z24</formula>
    </cfRule>
  </conditionalFormatting>
  <conditionalFormatting sqref="W23:W25">
    <cfRule type="cellIs" dxfId="100" priority="27" stopIfTrue="1" operator="equal">
      <formula>$U23</formula>
    </cfRule>
    <cfRule type="cellIs" dxfId="99" priority="28" stopIfTrue="1" operator="equal">
      <formula>$V23</formula>
    </cfRule>
  </conditionalFormatting>
  <conditionalFormatting sqref="AA23:AA25">
    <cfRule type="cellIs" dxfId="98" priority="25" stopIfTrue="1" operator="equal">
      <formula>$Y23</formula>
    </cfRule>
    <cfRule type="cellIs" dxfId="97" priority="26" stopIfTrue="1" operator="equal">
      <formula>$Z23</formula>
    </cfRule>
  </conditionalFormatting>
  <conditionalFormatting sqref="W31:W32">
    <cfRule type="cellIs" dxfId="96" priority="23" stopIfTrue="1" operator="equal">
      <formula>$U31</formula>
    </cfRule>
    <cfRule type="cellIs" dxfId="95" priority="24" stopIfTrue="1" operator="equal">
      <formula>$V31</formula>
    </cfRule>
  </conditionalFormatting>
  <conditionalFormatting sqref="AA31:AA32">
    <cfRule type="cellIs" dxfId="94" priority="21" stopIfTrue="1" operator="equal">
      <formula>$Y31</formula>
    </cfRule>
    <cfRule type="cellIs" dxfId="93" priority="22" stopIfTrue="1" operator="equal">
      <formula>$Z31</formula>
    </cfRule>
  </conditionalFormatting>
  <conditionalFormatting sqref="W35:W36">
    <cfRule type="cellIs" dxfId="92" priority="19" stopIfTrue="1" operator="equal">
      <formula>$U35</formula>
    </cfRule>
    <cfRule type="cellIs" dxfId="91" priority="20" stopIfTrue="1" operator="equal">
      <formula>$V35</formula>
    </cfRule>
  </conditionalFormatting>
  <conditionalFormatting sqref="AA35:AA36">
    <cfRule type="cellIs" dxfId="90" priority="17" stopIfTrue="1" operator="equal">
      <formula>$Y35</formula>
    </cfRule>
    <cfRule type="cellIs" dxfId="89" priority="18" stopIfTrue="1" operator="equal">
      <formula>$Z35</formula>
    </cfRule>
  </conditionalFormatting>
  <conditionalFormatting sqref="W30:W32">
    <cfRule type="cellIs" dxfId="88" priority="15" stopIfTrue="1" operator="equal">
      <formula>$U30</formula>
    </cfRule>
    <cfRule type="cellIs" dxfId="87" priority="16" stopIfTrue="1" operator="equal">
      <formula>$V30</formula>
    </cfRule>
  </conditionalFormatting>
  <conditionalFormatting sqref="AA30:AA32">
    <cfRule type="cellIs" dxfId="86" priority="13" stopIfTrue="1" operator="equal">
      <formula>$Y30</formula>
    </cfRule>
    <cfRule type="cellIs" dxfId="85" priority="14" stopIfTrue="1" operator="equal">
      <formula>$Z30</formula>
    </cfRule>
  </conditionalFormatting>
  <conditionalFormatting sqref="W38:W39">
    <cfRule type="cellIs" dxfId="84" priority="11" stopIfTrue="1" operator="equal">
      <formula>$U38</formula>
    </cfRule>
    <cfRule type="cellIs" dxfId="83" priority="12" stopIfTrue="1" operator="equal">
      <formula>$V38</formula>
    </cfRule>
  </conditionalFormatting>
  <conditionalFormatting sqref="AA38:AA39">
    <cfRule type="cellIs" dxfId="82" priority="9" stopIfTrue="1" operator="equal">
      <formula>$Y38</formula>
    </cfRule>
    <cfRule type="cellIs" dxfId="81" priority="10" stopIfTrue="1" operator="equal">
      <formula>$Z38</formula>
    </cfRule>
  </conditionalFormatting>
  <conditionalFormatting sqref="W42:W43">
    <cfRule type="cellIs" dxfId="80" priority="7" stopIfTrue="1" operator="equal">
      <formula>$U42</formula>
    </cfRule>
    <cfRule type="cellIs" dxfId="79" priority="8" stopIfTrue="1" operator="equal">
      <formula>$V42</formula>
    </cfRule>
  </conditionalFormatting>
  <conditionalFormatting sqref="AA42:AA43">
    <cfRule type="cellIs" dxfId="78" priority="5" stopIfTrue="1" operator="equal">
      <formula>$Y42</formula>
    </cfRule>
    <cfRule type="cellIs" dxfId="77" priority="6" stopIfTrue="1" operator="equal">
      <formula>$Z42</formula>
    </cfRule>
  </conditionalFormatting>
  <conditionalFormatting sqref="W37:W39">
    <cfRule type="cellIs" dxfId="76" priority="3" stopIfTrue="1" operator="equal">
      <formula>$U37</formula>
    </cfRule>
    <cfRule type="cellIs" dxfId="75" priority="4" stopIfTrue="1" operator="equal">
      <formula>$V37</formula>
    </cfRule>
  </conditionalFormatting>
  <conditionalFormatting sqref="AA37:AA39">
    <cfRule type="cellIs" dxfId="74" priority="1" stopIfTrue="1" operator="equal">
      <formula>$Y37</formula>
    </cfRule>
    <cfRule type="cellIs" dxfId="73" priority="2" stopIfTrue="1" operator="equal">
      <formula>$Z37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Aug</vt:lpstr>
      <vt:lpstr>Sep</vt:lpstr>
      <vt:lpstr>Okt</vt:lpstr>
      <vt:lpstr>Nov</vt:lpstr>
      <vt:lpstr>Des</vt:lpstr>
      <vt:lpstr>Jan</vt:lpstr>
      <vt:lpstr>Feb</vt:lpstr>
      <vt:lpstr>Mar</vt:lpstr>
      <vt:lpstr>Apr</vt:lpstr>
      <vt:lpstr>Mai</vt:lpstr>
      <vt:lpstr>Jun</vt:lpstr>
      <vt:lpstr>Jul</vt:lpstr>
    </vt:vector>
  </TitlesOfParts>
  <Company>Høgskolen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Arbeidstidsskjema 2006 for TA-tilsatte</dc:title>
  <dc:subject>Arbeidstid</dc:subject>
  <dc:creator>Anders Dahle</dc:creator>
  <cp:lastModifiedBy>Brita Bye</cp:lastModifiedBy>
  <cp:lastPrinted>2011-07-07T14:22:30Z</cp:lastPrinted>
  <dcterms:created xsi:type="dcterms:W3CDTF">1997-10-29T08:10:30Z</dcterms:created>
  <dcterms:modified xsi:type="dcterms:W3CDTF">2023-08-23T07:36:46Z</dcterms:modified>
</cp:coreProperties>
</file>