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Seksjon Lønn/"/>
    </mc:Choice>
  </mc:AlternateContent>
  <xr:revisionPtr revIDLastSave="0" documentId="8_{26DDDAC3-B634-4255-89F0-FB8642BAD5D9}" xr6:coauthVersionLast="47" xr6:coauthVersionMax="47" xr10:uidLastSave="{00000000-0000-0000-0000-000000000000}"/>
  <bookViews>
    <workbookView xWindow="780" yWindow="780" windowWidth="21600" windowHeight="11265" xr2:uid="{00000000-000D-0000-FFFF-FFFF00000000}"/>
  </bookViews>
  <sheets>
    <sheet name="Aug" sheetId="13" r:id="rId1"/>
    <sheet name="Sep" sheetId="12" r:id="rId2"/>
    <sheet name="Okt" sheetId="11" r:id="rId3"/>
    <sheet name="Nov" sheetId="10" r:id="rId4"/>
    <sheet name="Des" sheetId="9" r:id="rId5"/>
    <sheet name="Jan" sheetId="8" r:id="rId6"/>
    <sheet name="Feb" sheetId="7" r:id="rId7"/>
    <sheet name="Mar" sheetId="6" r:id="rId8"/>
    <sheet name="Apr" sheetId="5" r:id="rId9"/>
    <sheet name="Mai" sheetId="4" r:id="rId10"/>
    <sheet name="Jun" sheetId="3" r:id="rId11"/>
    <sheet name="Jul" sheetId="2" r:id="rId12"/>
  </sheets>
  <definedNames>
    <definedName name="vintertid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2" l="1"/>
  <c r="J43" i="2"/>
  <c r="K43" i="2" s="1"/>
  <c r="S43" i="2" s="1"/>
  <c r="N43" i="2"/>
  <c r="Q43" i="2"/>
  <c r="R43" i="2"/>
  <c r="X43" i="2"/>
  <c r="Y43" i="2"/>
  <c r="Z43" i="2"/>
  <c r="AA43" i="2"/>
  <c r="G38" i="2"/>
  <c r="K38" i="2" s="1"/>
  <c r="S38" i="2" s="1"/>
  <c r="T38" i="2" s="1"/>
  <c r="J38" i="2"/>
  <c r="N38" i="2"/>
  <c r="Q38" i="2"/>
  <c r="R38" i="2"/>
  <c r="X38" i="2"/>
  <c r="Y38" i="2" s="1"/>
  <c r="AA38" i="2" s="1"/>
  <c r="Z38" i="2"/>
  <c r="G36" i="2"/>
  <c r="J36" i="2"/>
  <c r="K36" i="2"/>
  <c r="S36" i="2" s="1"/>
  <c r="N36" i="2"/>
  <c r="Q36" i="2"/>
  <c r="R36" i="2"/>
  <c r="X36" i="2"/>
  <c r="Y36" i="2" s="1"/>
  <c r="Z36" i="2"/>
  <c r="AA36" i="2"/>
  <c r="G31" i="2"/>
  <c r="J31" i="2"/>
  <c r="K31" i="2" s="1"/>
  <c r="N31" i="2"/>
  <c r="R31" i="2" s="1"/>
  <c r="Q31" i="2"/>
  <c r="X31" i="2"/>
  <c r="Y31" i="2" s="1"/>
  <c r="G29" i="2"/>
  <c r="J29" i="2"/>
  <c r="K29" i="2" s="1"/>
  <c r="N29" i="2"/>
  <c r="Q29" i="2"/>
  <c r="R29" i="2" s="1"/>
  <c r="X29" i="2"/>
  <c r="Y29" i="2" s="1"/>
  <c r="G24" i="2"/>
  <c r="J24" i="2"/>
  <c r="K24" i="2" s="1"/>
  <c r="S24" i="2" s="1"/>
  <c r="T24" i="2" s="1"/>
  <c r="N24" i="2"/>
  <c r="Q24" i="2"/>
  <c r="R24" i="2"/>
  <c r="X24" i="2"/>
  <c r="Y24" i="2"/>
  <c r="AA24" i="2" s="1"/>
  <c r="Z24" i="2"/>
  <c r="G22" i="2"/>
  <c r="K22" i="2" s="1"/>
  <c r="S22" i="2" s="1"/>
  <c r="J22" i="2"/>
  <c r="N22" i="2"/>
  <c r="Q22" i="2"/>
  <c r="R22" i="2" s="1"/>
  <c r="X22" i="2"/>
  <c r="Y22" i="2"/>
  <c r="Z22" i="2"/>
  <c r="AA22" i="2"/>
  <c r="G17" i="2"/>
  <c r="J17" i="2"/>
  <c r="K17" i="2"/>
  <c r="N17" i="2"/>
  <c r="R17" i="2" s="1"/>
  <c r="S17" i="2" s="1"/>
  <c r="T17" i="2" s="1"/>
  <c r="Q17" i="2"/>
  <c r="X17" i="2"/>
  <c r="Y17" i="2" s="1"/>
  <c r="G15" i="2"/>
  <c r="J15" i="2"/>
  <c r="K15" i="2" s="1"/>
  <c r="S15" i="2" s="1"/>
  <c r="N15" i="2"/>
  <c r="Q15" i="2"/>
  <c r="R15" i="2"/>
  <c r="X15" i="2"/>
  <c r="Y15" i="2" s="1"/>
  <c r="Z15" i="2"/>
  <c r="AA15" i="2"/>
  <c r="G40" i="3"/>
  <c r="K40" i="3" s="1"/>
  <c r="S40" i="3" s="1"/>
  <c r="T40" i="3" s="1"/>
  <c r="J40" i="3"/>
  <c r="N40" i="3"/>
  <c r="Q40" i="3"/>
  <c r="R40" i="3" s="1"/>
  <c r="X40" i="3"/>
  <c r="Y40" i="3" s="1"/>
  <c r="G38" i="3"/>
  <c r="J38" i="3"/>
  <c r="K38" i="3"/>
  <c r="S38" i="3" s="1"/>
  <c r="N38" i="3"/>
  <c r="Q38" i="3"/>
  <c r="R38" i="3"/>
  <c r="X38" i="3"/>
  <c r="Y38" i="3" s="1"/>
  <c r="Z38" i="3"/>
  <c r="AA38" i="3"/>
  <c r="G33" i="3"/>
  <c r="J33" i="3"/>
  <c r="K33" i="3" s="1"/>
  <c r="N33" i="3"/>
  <c r="R33" i="3" s="1"/>
  <c r="Q33" i="3"/>
  <c r="X33" i="3"/>
  <c r="Y33" i="3" s="1"/>
  <c r="G31" i="3"/>
  <c r="J31" i="3"/>
  <c r="K31" i="3"/>
  <c r="S31" i="3" s="1"/>
  <c r="N31" i="3"/>
  <c r="Q31" i="3"/>
  <c r="R31" i="3"/>
  <c r="X31" i="3"/>
  <c r="Y31" i="3" s="1"/>
  <c r="Z31" i="3"/>
  <c r="AA31" i="3"/>
  <c r="G26" i="3"/>
  <c r="J26" i="3"/>
  <c r="K26" i="3" s="1"/>
  <c r="S26" i="3" s="1"/>
  <c r="T26" i="3" s="1"/>
  <c r="N26" i="3"/>
  <c r="Q26" i="3"/>
  <c r="R26" i="3"/>
  <c r="X26" i="3"/>
  <c r="Y26" i="3" s="1"/>
  <c r="AA26" i="3" s="1"/>
  <c r="Z26" i="3"/>
  <c r="G24" i="3"/>
  <c r="J24" i="3"/>
  <c r="K24" i="3"/>
  <c r="S24" i="3" s="1"/>
  <c r="N24" i="3"/>
  <c r="Q24" i="3"/>
  <c r="R24" i="3"/>
  <c r="X24" i="3"/>
  <c r="Y24" i="3" s="1"/>
  <c r="Z24" i="3"/>
  <c r="AA24" i="3"/>
  <c r="G43" i="4"/>
  <c r="J43" i="4"/>
  <c r="K43" i="4" s="1"/>
  <c r="S43" i="4" s="1"/>
  <c r="T43" i="4" s="1"/>
  <c r="N43" i="4"/>
  <c r="Q43" i="4"/>
  <c r="R43" i="4"/>
  <c r="X43" i="4"/>
  <c r="Y43" i="4"/>
  <c r="AA43" i="4" s="1"/>
  <c r="Z43" i="4"/>
  <c r="G41" i="4"/>
  <c r="J41" i="4"/>
  <c r="K41" i="4" s="1"/>
  <c r="S41" i="4" s="1"/>
  <c r="N41" i="4"/>
  <c r="Q41" i="4"/>
  <c r="R41" i="4"/>
  <c r="X41" i="4"/>
  <c r="Y41" i="4"/>
  <c r="Z41" i="4"/>
  <c r="AA41" i="4"/>
  <c r="G27" i="4"/>
  <c r="J27" i="4"/>
  <c r="K27" i="4" s="1"/>
  <c r="N27" i="4"/>
  <c r="Q27" i="4"/>
  <c r="R27" i="4" s="1"/>
  <c r="X27" i="4"/>
  <c r="Y27" i="4"/>
  <c r="Z27" i="4"/>
  <c r="AA27" i="4"/>
  <c r="G26" i="4"/>
  <c r="J26" i="4"/>
  <c r="K26" i="4"/>
  <c r="N26" i="4"/>
  <c r="Q26" i="4"/>
  <c r="R26" i="4"/>
  <c r="S26" i="4"/>
  <c r="T26" i="4"/>
  <c r="U26" i="4" s="1"/>
  <c r="X26" i="4"/>
  <c r="Y26" i="4" s="1"/>
  <c r="AA26" i="4" s="1"/>
  <c r="Z26" i="4"/>
  <c r="Z29" i="4"/>
  <c r="Y29" i="4"/>
  <c r="AA29" i="4" s="1"/>
  <c r="X29" i="4"/>
  <c r="Q29" i="4"/>
  <c r="R29" i="4" s="1"/>
  <c r="N29" i="4"/>
  <c r="J29" i="4"/>
  <c r="K29" i="4" s="1"/>
  <c r="S29" i="4" s="1"/>
  <c r="T29" i="4" s="1"/>
  <c r="G29" i="4"/>
  <c r="G34" i="4"/>
  <c r="J34" i="4"/>
  <c r="K34" i="4" s="1"/>
  <c r="S34" i="4" s="1"/>
  <c r="N34" i="4"/>
  <c r="Q34" i="4"/>
  <c r="R34" i="4" s="1"/>
  <c r="X34" i="4"/>
  <c r="Y34" i="4" s="1"/>
  <c r="AA34" i="4"/>
  <c r="G36" i="4"/>
  <c r="J36" i="4"/>
  <c r="K36" i="4" s="1"/>
  <c r="S36" i="4" s="1"/>
  <c r="T36" i="4" s="1"/>
  <c r="N36" i="4"/>
  <c r="Q36" i="4"/>
  <c r="R36" i="4" s="1"/>
  <c r="X36" i="4"/>
  <c r="Z36" i="4" s="1"/>
  <c r="Y36" i="4"/>
  <c r="G37" i="4"/>
  <c r="J37" i="4"/>
  <c r="K37" i="4"/>
  <c r="N37" i="4"/>
  <c r="R37" i="4" s="1"/>
  <c r="Q37" i="4"/>
  <c r="X37" i="4"/>
  <c r="Y37" i="4" s="1"/>
  <c r="AA19" i="3"/>
  <c r="X19" i="3"/>
  <c r="Z19" i="3" s="1"/>
  <c r="Q19" i="3"/>
  <c r="R19" i="3" s="1"/>
  <c r="N19" i="3"/>
  <c r="K19" i="3"/>
  <c r="S19" i="3" s="1"/>
  <c r="J19" i="3"/>
  <c r="G19" i="3"/>
  <c r="AA18" i="3"/>
  <c r="X18" i="3"/>
  <c r="Z18" i="3" s="1"/>
  <c r="Q18" i="3"/>
  <c r="R18" i="3" s="1"/>
  <c r="N18" i="3"/>
  <c r="J18" i="3"/>
  <c r="K18" i="3" s="1"/>
  <c r="S18" i="3" s="1"/>
  <c r="G18" i="3"/>
  <c r="AA17" i="3"/>
  <c r="Z17" i="3"/>
  <c r="X17" i="3"/>
  <c r="Y17" i="3" s="1"/>
  <c r="R17" i="3"/>
  <c r="Q17" i="3"/>
  <c r="N17" i="3"/>
  <c r="J17" i="3"/>
  <c r="K17" i="3" s="1"/>
  <c r="S17" i="3" s="1"/>
  <c r="G17" i="3"/>
  <c r="AA39" i="4"/>
  <c r="Z39" i="4"/>
  <c r="Y39" i="4"/>
  <c r="X39" i="4"/>
  <c r="Q39" i="4"/>
  <c r="R39" i="4" s="1"/>
  <c r="N39" i="4"/>
  <c r="J39" i="4"/>
  <c r="K39" i="4" s="1"/>
  <c r="S39" i="4" s="1"/>
  <c r="G39" i="4"/>
  <c r="G22" i="4"/>
  <c r="J22" i="4"/>
  <c r="K22" i="4" s="1"/>
  <c r="S22" i="4" s="1"/>
  <c r="T22" i="4" s="1"/>
  <c r="N22" i="4"/>
  <c r="Q22" i="4"/>
  <c r="R22" i="4" s="1"/>
  <c r="X22" i="4"/>
  <c r="Y22" i="4"/>
  <c r="Z22" i="4"/>
  <c r="AA22" i="4"/>
  <c r="G20" i="4"/>
  <c r="J20" i="4"/>
  <c r="K20" i="4"/>
  <c r="S20" i="4" s="1"/>
  <c r="N20" i="4"/>
  <c r="Q20" i="4"/>
  <c r="R20" i="4"/>
  <c r="X20" i="4"/>
  <c r="Y20" i="4" s="1"/>
  <c r="Z20" i="4"/>
  <c r="AA20" i="4"/>
  <c r="G15" i="4"/>
  <c r="J15" i="4"/>
  <c r="K15" i="4" s="1"/>
  <c r="S15" i="4" s="1"/>
  <c r="T15" i="4" s="1"/>
  <c r="N15" i="4"/>
  <c r="Q15" i="4"/>
  <c r="R15" i="4"/>
  <c r="X15" i="4"/>
  <c r="Y15" i="4" s="1"/>
  <c r="AA15" i="4" s="1"/>
  <c r="Z15" i="4"/>
  <c r="G39" i="6"/>
  <c r="J39" i="6"/>
  <c r="K39" i="6" s="1"/>
  <c r="S39" i="6" s="1"/>
  <c r="N39" i="6"/>
  <c r="Q39" i="6"/>
  <c r="R39" i="6"/>
  <c r="X39" i="6"/>
  <c r="Y39" i="6" s="1"/>
  <c r="AA39" i="6"/>
  <c r="G41" i="6"/>
  <c r="J41" i="6"/>
  <c r="K41" i="6" s="1"/>
  <c r="S41" i="6" s="1"/>
  <c r="T41" i="6" s="1"/>
  <c r="N41" i="6"/>
  <c r="Q41" i="6"/>
  <c r="R41" i="6"/>
  <c r="X41" i="6"/>
  <c r="Y41" i="6" s="1"/>
  <c r="AA41" i="6" s="1"/>
  <c r="Z41" i="6"/>
  <c r="AA43" i="5"/>
  <c r="X43" i="5"/>
  <c r="Z43" i="5" s="1"/>
  <c r="Q43" i="5"/>
  <c r="R43" i="5" s="1"/>
  <c r="N43" i="5"/>
  <c r="J43" i="5"/>
  <c r="K43" i="5" s="1"/>
  <c r="S43" i="5" s="1"/>
  <c r="G43" i="5"/>
  <c r="G38" i="5"/>
  <c r="J38" i="5"/>
  <c r="K38" i="5" s="1"/>
  <c r="N38" i="5"/>
  <c r="R38" i="5" s="1"/>
  <c r="Q38" i="5"/>
  <c r="X38" i="5"/>
  <c r="Y38" i="5" s="1"/>
  <c r="G36" i="5"/>
  <c r="K36" i="5" s="1"/>
  <c r="J36" i="5"/>
  <c r="N36" i="5"/>
  <c r="Q36" i="5"/>
  <c r="R36" i="5" s="1"/>
  <c r="X36" i="5"/>
  <c r="Z36" i="5" s="1"/>
  <c r="Y36" i="5"/>
  <c r="AA36" i="5"/>
  <c r="AA16" i="5"/>
  <c r="X16" i="5"/>
  <c r="Z16" i="5" s="1"/>
  <c r="Q16" i="5"/>
  <c r="R16" i="5" s="1"/>
  <c r="N16" i="5"/>
  <c r="J16" i="5"/>
  <c r="K16" i="5" s="1"/>
  <c r="S16" i="5" s="1"/>
  <c r="G16" i="5"/>
  <c r="AA15" i="5"/>
  <c r="Z15" i="5"/>
  <c r="X15" i="5"/>
  <c r="Y15" i="5" s="1"/>
  <c r="R15" i="5"/>
  <c r="Q15" i="5"/>
  <c r="N15" i="5"/>
  <c r="J15" i="5"/>
  <c r="G15" i="5"/>
  <c r="K15" i="5" s="1"/>
  <c r="S15" i="5" s="1"/>
  <c r="G14" i="5"/>
  <c r="J14" i="5"/>
  <c r="K14" i="5" s="1"/>
  <c r="N14" i="5"/>
  <c r="R14" i="5" s="1"/>
  <c r="Q14" i="5"/>
  <c r="X14" i="5"/>
  <c r="Y14" i="5" s="1"/>
  <c r="G17" i="5"/>
  <c r="J17" i="5"/>
  <c r="K17" i="5"/>
  <c r="N17" i="5"/>
  <c r="Q17" i="5"/>
  <c r="R17" i="5" s="1"/>
  <c r="S17" i="5" s="1"/>
  <c r="T17" i="5" s="1"/>
  <c r="X17" i="5"/>
  <c r="Y17" i="5"/>
  <c r="Z17" i="5"/>
  <c r="AA17" i="5"/>
  <c r="G18" i="5"/>
  <c r="J18" i="5"/>
  <c r="K18" i="5" s="1"/>
  <c r="S18" i="5" s="1"/>
  <c r="T18" i="5" s="1"/>
  <c r="N18" i="5"/>
  <c r="Q18" i="5"/>
  <c r="R18" i="5"/>
  <c r="X18" i="5"/>
  <c r="Y18" i="5" s="1"/>
  <c r="AA18" i="5" s="1"/>
  <c r="Z18" i="5"/>
  <c r="G31" i="5"/>
  <c r="J31" i="5"/>
  <c r="K31" i="5" s="1"/>
  <c r="S31" i="5" s="1"/>
  <c r="N31" i="5"/>
  <c r="Q31" i="5"/>
  <c r="R31" i="5"/>
  <c r="X31" i="5"/>
  <c r="Y31" i="5" s="1"/>
  <c r="Z31" i="5"/>
  <c r="AA31" i="5"/>
  <c r="G24" i="5"/>
  <c r="J24" i="5"/>
  <c r="K24" i="5"/>
  <c r="S24" i="5" s="1"/>
  <c r="T24" i="5" s="1"/>
  <c r="N24" i="5"/>
  <c r="Q24" i="5"/>
  <c r="R24" i="5"/>
  <c r="X24" i="5"/>
  <c r="Z24" i="5" s="1"/>
  <c r="G22" i="5"/>
  <c r="J22" i="5"/>
  <c r="K22" i="5" s="1"/>
  <c r="S22" i="5" s="1"/>
  <c r="N22" i="5"/>
  <c r="R22" i="5" s="1"/>
  <c r="Q22" i="5"/>
  <c r="X22" i="5"/>
  <c r="Y22" i="5" s="1"/>
  <c r="AA22" i="5"/>
  <c r="AA30" i="5"/>
  <c r="X30" i="5"/>
  <c r="Y30" i="5" s="1"/>
  <c r="Q30" i="5"/>
  <c r="R30" i="5" s="1"/>
  <c r="N30" i="5"/>
  <c r="J30" i="5"/>
  <c r="K30" i="5" s="1"/>
  <c r="G30" i="5"/>
  <c r="AA29" i="5"/>
  <c r="X29" i="5"/>
  <c r="Z29" i="5" s="1"/>
  <c r="Q29" i="5"/>
  <c r="R29" i="5" s="1"/>
  <c r="N29" i="5"/>
  <c r="K29" i="5"/>
  <c r="S29" i="5" s="1"/>
  <c r="J29" i="5"/>
  <c r="G29" i="5"/>
  <c r="AA28" i="5"/>
  <c r="X28" i="5"/>
  <c r="Z28" i="5" s="1"/>
  <c r="Q28" i="5"/>
  <c r="R28" i="5" s="1"/>
  <c r="N28" i="5"/>
  <c r="J28" i="5"/>
  <c r="K28" i="5" s="1"/>
  <c r="S28" i="5" s="1"/>
  <c r="G28" i="5"/>
  <c r="AA27" i="5"/>
  <c r="X27" i="5"/>
  <c r="Z27" i="5" s="1"/>
  <c r="Q27" i="5"/>
  <c r="N27" i="5"/>
  <c r="R27" i="5" s="1"/>
  <c r="J27" i="5"/>
  <c r="K27" i="5" s="1"/>
  <c r="S27" i="5" s="1"/>
  <c r="G27" i="5"/>
  <c r="G34" i="6"/>
  <c r="K34" i="6" s="1"/>
  <c r="S34" i="6" s="1"/>
  <c r="T34" i="6" s="1"/>
  <c r="J34" i="6"/>
  <c r="N34" i="6"/>
  <c r="Q34" i="6"/>
  <c r="R34" i="6" s="1"/>
  <c r="X34" i="6"/>
  <c r="Y34" i="6" s="1"/>
  <c r="G32" i="6"/>
  <c r="J32" i="6"/>
  <c r="K32" i="6"/>
  <c r="S32" i="6" s="1"/>
  <c r="N32" i="6"/>
  <c r="Q32" i="6"/>
  <c r="R32" i="6" s="1"/>
  <c r="X32" i="6"/>
  <c r="Z32" i="6" s="1"/>
  <c r="Y32" i="6"/>
  <c r="AA32" i="6"/>
  <c r="G27" i="6"/>
  <c r="J27" i="6"/>
  <c r="K27" i="6" s="1"/>
  <c r="N27" i="6"/>
  <c r="Q27" i="6"/>
  <c r="R27" i="6" s="1"/>
  <c r="X27" i="6"/>
  <c r="Y27" i="6" s="1"/>
  <c r="G25" i="6"/>
  <c r="K25" i="6" s="1"/>
  <c r="S25" i="6" s="1"/>
  <c r="J25" i="6"/>
  <c r="N25" i="6"/>
  <c r="Q25" i="6"/>
  <c r="R25" i="6"/>
  <c r="X25" i="6"/>
  <c r="Y25" i="6"/>
  <c r="Z25" i="6"/>
  <c r="AA25" i="6"/>
  <c r="G20" i="6"/>
  <c r="J20" i="6"/>
  <c r="K20" i="6" s="1"/>
  <c r="S20" i="6" s="1"/>
  <c r="T20" i="6" s="1"/>
  <c r="N20" i="6"/>
  <c r="Q20" i="6"/>
  <c r="R20" i="6"/>
  <c r="X20" i="6"/>
  <c r="Y20" i="6"/>
  <c r="AA20" i="6" s="1"/>
  <c r="Z20" i="6"/>
  <c r="G18" i="6"/>
  <c r="J18" i="6"/>
  <c r="K18" i="6" s="1"/>
  <c r="S18" i="6" s="1"/>
  <c r="N18" i="6"/>
  <c r="Q18" i="6"/>
  <c r="R18" i="6"/>
  <c r="X18" i="6"/>
  <c r="Y18" i="6"/>
  <c r="Z18" i="6"/>
  <c r="AA18" i="6"/>
  <c r="Z41" i="7"/>
  <c r="X41" i="7"/>
  <c r="Y41" i="7" s="1"/>
  <c r="AA41" i="7" s="1"/>
  <c r="R41" i="7"/>
  <c r="Q41" i="7"/>
  <c r="N41" i="7"/>
  <c r="J41" i="7"/>
  <c r="K41" i="7" s="1"/>
  <c r="S41" i="7" s="1"/>
  <c r="T41" i="7" s="1"/>
  <c r="G41" i="7"/>
  <c r="G39" i="7"/>
  <c r="J39" i="7"/>
  <c r="K39" i="7" s="1"/>
  <c r="S39" i="7" s="1"/>
  <c r="N39" i="7"/>
  <c r="Q39" i="7"/>
  <c r="R39" i="7"/>
  <c r="X39" i="7"/>
  <c r="Y39" i="7" s="1"/>
  <c r="Z39" i="7"/>
  <c r="AA39" i="7"/>
  <c r="G34" i="7"/>
  <c r="J34" i="7"/>
  <c r="K34" i="7" s="1"/>
  <c r="S34" i="7" s="1"/>
  <c r="T34" i="7" s="1"/>
  <c r="N34" i="7"/>
  <c r="Q34" i="7"/>
  <c r="R34" i="7"/>
  <c r="X34" i="7"/>
  <c r="Y34" i="7" s="1"/>
  <c r="AA34" i="7" s="1"/>
  <c r="Z34" i="7"/>
  <c r="G32" i="7"/>
  <c r="J32" i="7"/>
  <c r="K32" i="7"/>
  <c r="S32" i="7" s="1"/>
  <c r="N32" i="7"/>
  <c r="Q32" i="7"/>
  <c r="R32" i="7"/>
  <c r="X32" i="7"/>
  <c r="Y32" i="7" s="1"/>
  <c r="Z32" i="7"/>
  <c r="AA32" i="7"/>
  <c r="G27" i="7"/>
  <c r="K27" i="7" s="1"/>
  <c r="J27" i="7"/>
  <c r="N27" i="7"/>
  <c r="Q27" i="7"/>
  <c r="R27" i="7" s="1"/>
  <c r="X27" i="7"/>
  <c r="Y27" i="7" s="1"/>
  <c r="G25" i="7"/>
  <c r="J25" i="7"/>
  <c r="K25" i="7"/>
  <c r="N25" i="7"/>
  <c r="Q25" i="7"/>
  <c r="R25" i="7"/>
  <c r="S25" i="7"/>
  <c r="W25" i="7" s="1"/>
  <c r="T25" i="7"/>
  <c r="U25" i="7" s="1"/>
  <c r="X25" i="7"/>
  <c r="Y25" i="7" s="1"/>
  <c r="Z25" i="7"/>
  <c r="AA25" i="7"/>
  <c r="G20" i="7"/>
  <c r="K20" i="7" s="1"/>
  <c r="S20" i="7" s="1"/>
  <c r="T20" i="7" s="1"/>
  <c r="J20" i="7"/>
  <c r="N20" i="7"/>
  <c r="Q20" i="7"/>
  <c r="R20" i="7"/>
  <c r="X20" i="7"/>
  <c r="Y20" i="7" s="1"/>
  <c r="G18" i="7"/>
  <c r="J18" i="7"/>
  <c r="K18" i="7" s="1"/>
  <c r="S18" i="7" s="1"/>
  <c r="N18" i="7"/>
  <c r="Q18" i="7"/>
  <c r="R18" i="7" s="1"/>
  <c r="X18" i="7"/>
  <c r="Z18" i="7" s="1"/>
  <c r="Y18" i="7"/>
  <c r="AA18" i="7"/>
  <c r="X44" i="8"/>
  <c r="Z44" i="8" s="1"/>
  <c r="Q44" i="8"/>
  <c r="R44" i="8" s="1"/>
  <c r="N44" i="8"/>
  <c r="J44" i="8"/>
  <c r="K44" i="8" s="1"/>
  <c r="G44" i="8"/>
  <c r="G42" i="8"/>
  <c r="J42" i="8"/>
  <c r="K42" i="8"/>
  <c r="N42" i="8"/>
  <c r="R42" i="8" s="1"/>
  <c r="Q42" i="8"/>
  <c r="X42" i="8"/>
  <c r="Y42" i="8" s="1"/>
  <c r="AA42" i="8"/>
  <c r="G37" i="8"/>
  <c r="J37" i="8"/>
  <c r="K37" i="8" s="1"/>
  <c r="S37" i="8" s="1"/>
  <c r="T37" i="8" s="1"/>
  <c r="N37" i="8"/>
  <c r="Q37" i="8"/>
  <c r="R37" i="8"/>
  <c r="X37" i="8"/>
  <c r="Y37" i="8" s="1"/>
  <c r="AA37" i="8" s="1"/>
  <c r="Z37" i="8"/>
  <c r="G35" i="8"/>
  <c r="J35" i="8"/>
  <c r="K35" i="8"/>
  <c r="S35" i="8" s="1"/>
  <c r="N35" i="8"/>
  <c r="Q35" i="8"/>
  <c r="R35" i="8"/>
  <c r="X35" i="8"/>
  <c r="Y35" i="8"/>
  <c r="Z35" i="8"/>
  <c r="AA35" i="8"/>
  <c r="G30" i="8"/>
  <c r="J30" i="8"/>
  <c r="K30" i="8" s="1"/>
  <c r="S30" i="8" s="1"/>
  <c r="T30" i="8" s="1"/>
  <c r="N30" i="8"/>
  <c r="Q30" i="8"/>
  <c r="R30" i="8"/>
  <c r="X30" i="8"/>
  <c r="Y30" i="8" s="1"/>
  <c r="G28" i="8"/>
  <c r="K28" i="8" s="1"/>
  <c r="S28" i="8" s="1"/>
  <c r="J28" i="8"/>
  <c r="N28" i="8"/>
  <c r="Q28" i="8"/>
  <c r="R28" i="8"/>
  <c r="X28" i="8"/>
  <c r="Y28" i="8" s="1"/>
  <c r="Z28" i="8"/>
  <c r="AA28" i="8"/>
  <c r="G23" i="8"/>
  <c r="K23" i="8" s="1"/>
  <c r="S23" i="8" s="1"/>
  <c r="T23" i="8" s="1"/>
  <c r="J23" i="8"/>
  <c r="N23" i="8"/>
  <c r="Q23" i="8"/>
  <c r="R23" i="8"/>
  <c r="X23" i="8"/>
  <c r="Y23" i="8" s="1"/>
  <c r="AA23" i="8" s="1"/>
  <c r="Z23" i="8"/>
  <c r="G21" i="8"/>
  <c r="J21" i="8"/>
  <c r="K21" i="8" s="1"/>
  <c r="S21" i="8" s="1"/>
  <c r="N21" i="8"/>
  <c r="Q21" i="8"/>
  <c r="R21" i="8"/>
  <c r="X21" i="8"/>
  <c r="Y21" i="8"/>
  <c r="Z21" i="8"/>
  <c r="AA21" i="8"/>
  <c r="G16" i="8"/>
  <c r="J16" i="8"/>
  <c r="K16" i="8" s="1"/>
  <c r="S16" i="8" s="1"/>
  <c r="T16" i="8" s="1"/>
  <c r="N16" i="8"/>
  <c r="Q16" i="8"/>
  <c r="R16" i="8" s="1"/>
  <c r="X16" i="8"/>
  <c r="Y16" i="8" s="1"/>
  <c r="G40" i="9"/>
  <c r="J40" i="9"/>
  <c r="K40" i="9"/>
  <c r="S40" i="9" s="1"/>
  <c r="T40" i="9" s="1"/>
  <c r="N40" i="9"/>
  <c r="Q40" i="9"/>
  <c r="R40" i="9"/>
  <c r="X40" i="9"/>
  <c r="Y40" i="9" s="1"/>
  <c r="AA40" i="9" s="1"/>
  <c r="Z40" i="9"/>
  <c r="G36" i="9"/>
  <c r="J36" i="9"/>
  <c r="K36" i="9"/>
  <c r="S36" i="9" s="1"/>
  <c r="T36" i="9" s="1"/>
  <c r="N36" i="9"/>
  <c r="Q36" i="9"/>
  <c r="R36" i="9"/>
  <c r="X36" i="9"/>
  <c r="Y36" i="9" s="1"/>
  <c r="G35" i="9"/>
  <c r="J35" i="9"/>
  <c r="K35" i="9" s="1"/>
  <c r="S35" i="9" s="1"/>
  <c r="T35" i="9" s="1"/>
  <c r="N35" i="9"/>
  <c r="Q35" i="9"/>
  <c r="R35" i="9" s="1"/>
  <c r="X35" i="9"/>
  <c r="Y35" i="9" s="1"/>
  <c r="G33" i="9"/>
  <c r="J33" i="9"/>
  <c r="K33" i="9" s="1"/>
  <c r="S33" i="9" s="1"/>
  <c r="T33" i="9" s="1"/>
  <c r="N33" i="9"/>
  <c r="Q33" i="9"/>
  <c r="R33" i="9"/>
  <c r="X33" i="9"/>
  <c r="Z33" i="9" s="1"/>
  <c r="G31" i="9"/>
  <c r="J31" i="9"/>
  <c r="K31" i="9" s="1"/>
  <c r="S31" i="9" s="1"/>
  <c r="N31" i="9"/>
  <c r="Q31" i="9"/>
  <c r="R31" i="9"/>
  <c r="X31" i="9"/>
  <c r="Z31" i="9" s="1"/>
  <c r="AA31" i="9"/>
  <c r="G26" i="9"/>
  <c r="J26" i="9"/>
  <c r="K26" i="9" s="1"/>
  <c r="S26" i="9" s="1"/>
  <c r="T26" i="9" s="1"/>
  <c r="N26" i="9"/>
  <c r="Q26" i="9"/>
  <c r="R26" i="9"/>
  <c r="X26" i="9"/>
  <c r="Y26" i="9" s="1"/>
  <c r="G24" i="9"/>
  <c r="J24" i="9"/>
  <c r="K24" i="9"/>
  <c r="S24" i="9" s="1"/>
  <c r="N24" i="9"/>
  <c r="Q24" i="9"/>
  <c r="R24" i="9"/>
  <c r="X24" i="9"/>
  <c r="Y24" i="9" s="1"/>
  <c r="Z24" i="9"/>
  <c r="AA24" i="9"/>
  <c r="G19" i="9"/>
  <c r="J19" i="9"/>
  <c r="K19" i="9"/>
  <c r="N19" i="9"/>
  <c r="Q19" i="9"/>
  <c r="R19" i="9"/>
  <c r="S19" i="9"/>
  <c r="T19" i="9" s="1"/>
  <c r="X19" i="9"/>
  <c r="Z19" i="9" s="1"/>
  <c r="G20" i="9"/>
  <c r="J20" i="9"/>
  <c r="K20" i="9"/>
  <c r="N20" i="9"/>
  <c r="Q20" i="9"/>
  <c r="R20" i="9"/>
  <c r="S20" i="9" s="1"/>
  <c r="T20" i="9" s="1"/>
  <c r="X20" i="9"/>
  <c r="Y20" i="9" s="1"/>
  <c r="G17" i="9"/>
  <c r="J17" i="9"/>
  <c r="K17" i="9" s="1"/>
  <c r="N17" i="9"/>
  <c r="Q17" i="9"/>
  <c r="R17" i="9" s="1"/>
  <c r="X17" i="9"/>
  <c r="Y17" i="9" s="1"/>
  <c r="AA17" i="9"/>
  <c r="W43" i="2" l="1"/>
  <c r="T43" i="2"/>
  <c r="V38" i="2"/>
  <c r="U38" i="2"/>
  <c r="W38" i="2" s="1"/>
  <c r="W36" i="2"/>
  <c r="T36" i="2"/>
  <c r="AA31" i="2"/>
  <c r="S31" i="2"/>
  <c r="T31" i="2" s="1"/>
  <c r="Z31" i="2"/>
  <c r="S29" i="2"/>
  <c r="Z29" i="2"/>
  <c r="U24" i="2"/>
  <c r="V24" i="2"/>
  <c r="W22" i="2"/>
  <c r="T22" i="2"/>
  <c r="U17" i="2"/>
  <c r="W17" i="2" s="1"/>
  <c r="V17" i="2"/>
  <c r="Z17" i="2"/>
  <c r="AA17" i="2" s="1"/>
  <c r="W15" i="2"/>
  <c r="T15" i="2"/>
  <c r="V40" i="3"/>
  <c r="U40" i="3"/>
  <c r="W40" i="3" s="1"/>
  <c r="Z40" i="3"/>
  <c r="AA40" i="3" s="1"/>
  <c r="W38" i="3"/>
  <c r="T38" i="3"/>
  <c r="S33" i="3"/>
  <c r="T33" i="3" s="1"/>
  <c r="Z33" i="3"/>
  <c r="AA33" i="3" s="1"/>
  <c r="W31" i="3"/>
  <c r="T31" i="3"/>
  <c r="U26" i="3"/>
  <c r="W26" i="3" s="1"/>
  <c r="V26" i="3"/>
  <c r="T24" i="3"/>
  <c r="W24" i="3"/>
  <c r="U43" i="4"/>
  <c r="V43" i="4"/>
  <c r="W41" i="4"/>
  <c r="T41" i="4"/>
  <c r="S27" i="4"/>
  <c r="W26" i="4"/>
  <c r="V26" i="4"/>
  <c r="V29" i="4"/>
  <c r="U29" i="4"/>
  <c r="W29" i="4" s="1"/>
  <c r="T34" i="4"/>
  <c r="W34" i="4"/>
  <c r="Z34" i="4"/>
  <c r="S37" i="4"/>
  <c r="T37" i="4" s="1"/>
  <c r="AA36" i="4"/>
  <c r="V36" i="4"/>
  <c r="U36" i="4"/>
  <c r="Z37" i="4"/>
  <c r="AA37" i="4" s="1"/>
  <c r="W18" i="3"/>
  <c r="T18" i="3"/>
  <c r="W19" i="3"/>
  <c r="T19" i="3"/>
  <c r="W17" i="3"/>
  <c r="T17" i="3"/>
  <c r="Y19" i="3"/>
  <c r="Y18" i="3"/>
  <c r="W39" i="4"/>
  <c r="T39" i="4"/>
  <c r="U22" i="4"/>
  <c r="V22" i="4"/>
  <c r="T20" i="4"/>
  <c r="W20" i="4"/>
  <c r="U15" i="4"/>
  <c r="W15" i="4" s="1"/>
  <c r="V15" i="4"/>
  <c r="W39" i="6"/>
  <c r="T39" i="6"/>
  <c r="Z39" i="6"/>
  <c r="U41" i="6"/>
  <c r="V41" i="6"/>
  <c r="W43" i="5"/>
  <c r="T43" i="5"/>
  <c r="Y43" i="5"/>
  <c r="S38" i="5"/>
  <c r="T38" i="5" s="1"/>
  <c r="Z38" i="5"/>
  <c r="AA38" i="5" s="1"/>
  <c r="S36" i="5"/>
  <c r="T16" i="5"/>
  <c r="W16" i="5"/>
  <c r="W15" i="5"/>
  <c r="T15" i="5"/>
  <c r="Y16" i="5"/>
  <c r="U18" i="5"/>
  <c r="W18" i="5" s="1"/>
  <c r="V18" i="5"/>
  <c r="U17" i="5"/>
  <c r="V17" i="5"/>
  <c r="AA14" i="5"/>
  <c r="S14" i="5"/>
  <c r="T14" i="5" s="1"/>
  <c r="Z14" i="5"/>
  <c r="W31" i="5"/>
  <c r="T31" i="5"/>
  <c r="Y24" i="5"/>
  <c r="AA24" i="5" s="1"/>
  <c r="U24" i="5"/>
  <c r="V24" i="5"/>
  <c r="W22" i="5"/>
  <c r="T22" i="5"/>
  <c r="Z22" i="5"/>
  <c r="W29" i="5"/>
  <c r="T29" i="5"/>
  <c r="W28" i="5"/>
  <c r="T28" i="5"/>
  <c r="T27" i="5"/>
  <c r="W27" i="5"/>
  <c r="S30" i="5"/>
  <c r="Y29" i="5"/>
  <c r="Y28" i="5"/>
  <c r="Y27" i="5"/>
  <c r="Z30" i="5"/>
  <c r="V34" i="6"/>
  <c r="U34" i="6"/>
  <c r="W34" i="6" s="1"/>
  <c r="Z34" i="6"/>
  <c r="AA34" i="6" s="1"/>
  <c r="T32" i="6"/>
  <c r="W32" i="6"/>
  <c r="S27" i="6"/>
  <c r="T27" i="6" s="1"/>
  <c r="Z27" i="6"/>
  <c r="AA27" i="6" s="1"/>
  <c r="W25" i="6"/>
  <c r="T25" i="6"/>
  <c r="V20" i="6"/>
  <c r="U20" i="6"/>
  <c r="W20" i="6" s="1"/>
  <c r="W18" i="6"/>
  <c r="T18" i="6"/>
  <c r="V41" i="7"/>
  <c r="U41" i="7"/>
  <c r="W41" i="7" s="1"/>
  <c r="T39" i="7"/>
  <c r="W39" i="7"/>
  <c r="U34" i="7"/>
  <c r="W34" i="7" s="1"/>
  <c r="V34" i="7"/>
  <c r="T32" i="7"/>
  <c r="W32" i="7"/>
  <c r="S27" i="7"/>
  <c r="T27" i="7" s="1"/>
  <c r="Z27" i="7"/>
  <c r="AA27" i="7" s="1"/>
  <c r="V25" i="7"/>
  <c r="V20" i="7"/>
  <c r="U20" i="7"/>
  <c r="W20" i="7" s="1"/>
  <c r="AA20" i="7"/>
  <c r="Z20" i="7"/>
  <c r="W18" i="7"/>
  <c r="T18" i="7"/>
  <c r="S44" i="8"/>
  <c r="T44" i="8" s="1"/>
  <c r="Y44" i="8"/>
  <c r="AA44" i="8" s="1"/>
  <c r="S42" i="8"/>
  <c r="Z42" i="8"/>
  <c r="U37" i="8"/>
  <c r="V37" i="8"/>
  <c r="T35" i="8"/>
  <c r="W35" i="8"/>
  <c r="U30" i="8"/>
  <c r="V30" i="8"/>
  <c r="Z30" i="8"/>
  <c r="AA30" i="8" s="1"/>
  <c r="W28" i="8"/>
  <c r="T28" i="8"/>
  <c r="V23" i="8"/>
  <c r="U23" i="8"/>
  <c r="W23" i="8" s="1"/>
  <c r="W21" i="8"/>
  <c r="T21" i="8"/>
  <c r="U16" i="8"/>
  <c r="V16" i="8"/>
  <c r="AA16" i="8"/>
  <c r="Z16" i="8"/>
  <c r="U40" i="9"/>
  <c r="V40" i="9"/>
  <c r="Z36" i="9"/>
  <c r="Z26" i="9"/>
  <c r="AA26" i="9" s="1"/>
  <c r="AA36" i="9"/>
  <c r="U36" i="9"/>
  <c r="V36" i="9"/>
  <c r="U35" i="9"/>
  <c r="V35" i="9"/>
  <c r="Z35" i="9"/>
  <c r="AA35" i="9" s="1"/>
  <c r="U33" i="9"/>
  <c r="V33" i="9"/>
  <c r="Y33" i="9"/>
  <c r="AA33" i="9" s="1"/>
  <c r="W31" i="9"/>
  <c r="T31" i="9"/>
  <c r="Y31" i="9"/>
  <c r="U26" i="9"/>
  <c r="V26" i="9"/>
  <c r="W24" i="9"/>
  <c r="T24" i="9"/>
  <c r="U19" i="9"/>
  <c r="V19" i="9"/>
  <c r="Y19" i="9"/>
  <c r="AA19" i="9" s="1"/>
  <c r="U20" i="9"/>
  <c r="V20" i="9"/>
  <c r="Z20" i="9"/>
  <c r="AA20" i="9" s="1"/>
  <c r="S17" i="9"/>
  <c r="Z17" i="9"/>
  <c r="G42" i="10"/>
  <c r="J42" i="10"/>
  <c r="K42" i="10"/>
  <c r="N42" i="10"/>
  <c r="Q42" i="10"/>
  <c r="R42" i="10" s="1"/>
  <c r="X42" i="10"/>
  <c r="Z42" i="10" s="1"/>
  <c r="Y42" i="10"/>
  <c r="AA42" i="10" s="1"/>
  <c r="G40" i="10"/>
  <c r="J40" i="10"/>
  <c r="K40" i="10" s="1"/>
  <c r="S40" i="10" s="1"/>
  <c r="N40" i="10"/>
  <c r="Q40" i="10"/>
  <c r="R40" i="10" s="1"/>
  <c r="X40" i="10"/>
  <c r="Z40" i="10" s="1"/>
  <c r="Y40" i="10"/>
  <c r="AA40" i="10"/>
  <c r="G35" i="10"/>
  <c r="J35" i="10"/>
  <c r="K35" i="10"/>
  <c r="N35" i="10"/>
  <c r="Q35" i="10"/>
  <c r="R35" i="10"/>
  <c r="S35" i="10"/>
  <c r="T35" i="10" s="1"/>
  <c r="X35" i="10"/>
  <c r="Y35" i="10" s="1"/>
  <c r="AA35" i="10" s="1"/>
  <c r="Z35" i="10"/>
  <c r="G33" i="10"/>
  <c r="J33" i="10"/>
  <c r="K33" i="10"/>
  <c r="N33" i="10"/>
  <c r="R33" i="10" s="1"/>
  <c r="Q33" i="10"/>
  <c r="X33" i="10"/>
  <c r="Y33" i="10" s="1"/>
  <c r="AA33" i="10"/>
  <c r="G28" i="10"/>
  <c r="J28" i="10"/>
  <c r="K28" i="10"/>
  <c r="S28" i="10" s="1"/>
  <c r="T28" i="10" s="1"/>
  <c r="N28" i="10"/>
  <c r="Q28" i="10"/>
  <c r="R28" i="10"/>
  <c r="X28" i="10"/>
  <c r="Y28" i="10" s="1"/>
  <c r="AA28" i="10" s="1"/>
  <c r="Z28" i="10"/>
  <c r="G26" i="10"/>
  <c r="J26" i="10"/>
  <c r="K26" i="10"/>
  <c r="S26" i="10" s="1"/>
  <c r="N26" i="10"/>
  <c r="R26" i="10" s="1"/>
  <c r="Q26" i="10"/>
  <c r="X26" i="10"/>
  <c r="Y26" i="10" s="1"/>
  <c r="AA26" i="10"/>
  <c r="G21" i="10"/>
  <c r="J21" i="10"/>
  <c r="K21" i="10" s="1"/>
  <c r="S21" i="10" s="1"/>
  <c r="T21" i="10" s="1"/>
  <c r="N21" i="10"/>
  <c r="Q21" i="10"/>
  <c r="R21" i="10"/>
  <c r="X21" i="10"/>
  <c r="Y21" i="10" s="1"/>
  <c r="AA21" i="10" s="1"/>
  <c r="Z21" i="10"/>
  <c r="G19" i="10"/>
  <c r="J19" i="10"/>
  <c r="K19" i="10"/>
  <c r="S19" i="10" s="1"/>
  <c r="N19" i="10"/>
  <c r="Q19" i="10"/>
  <c r="R19" i="10" s="1"/>
  <c r="X19" i="10"/>
  <c r="Z19" i="10" s="1"/>
  <c r="Y19" i="10"/>
  <c r="AA19" i="10"/>
  <c r="G14" i="10"/>
  <c r="J14" i="10"/>
  <c r="K14" i="10"/>
  <c r="S14" i="10" s="1"/>
  <c r="T14" i="10" s="1"/>
  <c r="N14" i="10"/>
  <c r="Q14" i="10"/>
  <c r="R14" i="10"/>
  <c r="X14" i="10"/>
  <c r="Y14" i="10"/>
  <c r="AA14" i="10" s="1"/>
  <c r="Z14" i="10"/>
  <c r="G43" i="11"/>
  <c r="J43" i="11"/>
  <c r="K43" i="11" s="1"/>
  <c r="S43" i="11" s="1"/>
  <c r="N43" i="11"/>
  <c r="Q43" i="11"/>
  <c r="R43" i="11"/>
  <c r="X43" i="11"/>
  <c r="Y43" i="11"/>
  <c r="Z43" i="11"/>
  <c r="AA43" i="11"/>
  <c r="G38" i="11"/>
  <c r="J38" i="11"/>
  <c r="K38" i="11"/>
  <c r="N38" i="11"/>
  <c r="R38" i="11" s="1"/>
  <c r="Q38" i="11"/>
  <c r="X38" i="11"/>
  <c r="Y38" i="11" s="1"/>
  <c r="G36" i="11"/>
  <c r="J36" i="11"/>
  <c r="K36" i="11" s="1"/>
  <c r="S36" i="11" s="1"/>
  <c r="N36" i="11"/>
  <c r="Q36" i="11"/>
  <c r="R36" i="11"/>
  <c r="X36" i="11"/>
  <c r="Y36" i="11" s="1"/>
  <c r="Z36" i="11"/>
  <c r="AA36" i="11"/>
  <c r="G31" i="11"/>
  <c r="J31" i="11"/>
  <c r="K31" i="11"/>
  <c r="N31" i="11"/>
  <c r="Q31" i="11"/>
  <c r="R31" i="11"/>
  <c r="S31" i="11" s="1"/>
  <c r="T31" i="11" s="1"/>
  <c r="X31" i="11"/>
  <c r="Y31" i="11" s="1"/>
  <c r="AA31" i="11" s="1"/>
  <c r="Z31" i="11"/>
  <c r="G29" i="11"/>
  <c r="J29" i="11"/>
  <c r="K29" i="11"/>
  <c r="S29" i="11" s="1"/>
  <c r="N29" i="11"/>
  <c r="Q29" i="11"/>
  <c r="R29" i="11"/>
  <c r="X29" i="11"/>
  <c r="Y29" i="11" s="1"/>
  <c r="AA29" i="11"/>
  <c r="G24" i="11"/>
  <c r="J24" i="11"/>
  <c r="K24" i="11" s="1"/>
  <c r="N24" i="11"/>
  <c r="Q24" i="11"/>
  <c r="R24" i="11" s="1"/>
  <c r="X24" i="11"/>
  <c r="Y24" i="11" s="1"/>
  <c r="G23" i="11"/>
  <c r="J23" i="11"/>
  <c r="K23" i="11" s="1"/>
  <c r="S23" i="11" s="1"/>
  <c r="N23" i="11"/>
  <c r="Q23" i="11"/>
  <c r="R23" i="11" s="1"/>
  <c r="X23" i="11"/>
  <c r="Y23" i="11" s="1"/>
  <c r="AA23" i="11"/>
  <c r="G22" i="11"/>
  <c r="J22" i="11"/>
  <c r="K22" i="11" s="1"/>
  <c r="S22" i="11" s="1"/>
  <c r="N22" i="11"/>
  <c r="Q22" i="11"/>
  <c r="R22" i="11"/>
  <c r="X22" i="11"/>
  <c r="Y22" i="11" s="1"/>
  <c r="Z22" i="11"/>
  <c r="AA22" i="11"/>
  <c r="G17" i="11"/>
  <c r="J17" i="11"/>
  <c r="K17" i="11"/>
  <c r="S17" i="11" s="1"/>
  <c r="T17" i="11" s="1"/>
  <c r="N17" i="11"/>
  <c r="Q17" i="11"/>
  <c r="R17" i="11"/>
  <c r="X17" i="11"/>
  <c r="Y17" i="11"/>
  <c r="AA17" i="11" s="1"/>
  <c r="Z17" i="11"/>
  <c r="G15" i="11"/>
  <c r="J15" i="11"/>
  <c r="K15" i="11" s="1"/>
  <c r="S15" i="11" s="1"/>
  <c r="N15" i="11"/>
  <c r="Q15" i="11"/>
  <c r="R15" i="11" s="1"/>
  <c r="X15" i="11"/>
  <c r="Y15" i="11" s="1"/>
  <c r="AA15" i="11"/>
  <c r="G40" i="12"/>
  <c r="J40" i="12"/>
  <c r="K40" i="12"/>
  <c r="S40" i="12" s="1"/>
  <c r="T40" i="12" s="1"/>
  <c r="N40" i="12"/>
  <c r="Q40" i="12"/>
  <c r="R40" i="12"/>
  <c r="X40" i="12"/>
  <c r="Y40" i="12" s="1"/>
  <c r="AA40" i="12" s="1"/>
  <c r="Z40" i="12"/>
  <c r="G38" i="12"/>
  <c r="J38" i="12"/>
  <c r="K38" i="12"/>
  <c r="S38" i="12" s="1"/>
  <c r="N38" i="12"/>
  <c r="Q38" i="12"/>
  <c r="R38" i="12"/>
  <c r="X38" i="12"/>
  <c r="Y38" i="12" s="1"/>
  <c r="Z38" i="12"/>
  <c r="AA38" i="12"/>
  <c r="G33" i="12"/>
  <c r="J33" i="12"/>
  <c r="K33" i="12"/>
  <c r="S33" i="12" s="1"/>
  <c r="T33" i="12" s="1"/>
  <c r="N33" i="12"/>
  <c r="Q33" i="12"/>
  <c r="R33" i="12"/>
  <c r="X33" i="12"/>
  <c r="Y33" i="12" s="1"/>
  <c r="AA33" i="12" s="1"/>
  <c r="Z33" i="12"/>
  <c r="G31" i="12"/>
  <c r="J31" i="12"/>
  <c r="K31" i="12"/>
  <c r="S31" i="12" s="1"/>
  <c r="N31" i="12"/>
  <c r="Q31" i="12"/>
  <c r="R31" i="12"/>
  <c r="X31" i="12"/>
  <c r="Y31" i="12" s="1"/>
  <c r="Z31" i="12"/>
  <c r="AA31" i="12"/>
  <c r="G26" i="12"/>
  <c r="J26" i="12"/>
  <c r="K26" i="12" s="1"/>
  <c r="S26" i="12" s="1"/>
  <c r="T26" i="12" s="1"/>
  <c r="N26" i="12"/>
  <c r="Q26" i="12"/>
  <c r="R26" i="12" s="1"/>
  <c r="X26" i="12"/>
  <c r="Y26" i="12" s="1"/>
  <c r="G24" i="12"/>
  <c r="J24" i="12"/>
  <c r="K24" i="12"/>
  <c r="S24" i="12" s="1"/>
  <c r="N24" i="12"/>
  <c r="Q24" i="12"/>
  <c r="R24" i="12"/>
  <c r="X24" i="12"/>
  <c r="Y24" i="12" s="1"/>
  <c r="Z24" i="12"/>
  <c r="AA24" i="12"/>
  <c r="G19" i="12"/>
  <c r="J19" i="12"/>
  <c r="K19" i="12"/>
  <c r="S19" i="12" s="1"/>
  <c r="T19" i="12" s="1"/>
  <c r="N19" i="12"/>
  <c r="Q19" i="12"/>
  <c r="R19" i="12"/>
  <c r="X19" i="12"/>
  <c r="Y19" i="12"/>
  <c r="AA19" i="12" s="1"/>
  <c r="Z19" i="12"/>
  <c r="G17" i="12"/>
  <c r="K17" i="12" s="1"/>
  <c r="S17" i="12" s="1"/>
  <c r="J17" i="12"/>
  <c r="N17" i="12"/>
  <c r="Q17" i="12"/>
  <c r="R17" i="12"/>
  <c r="X17" i="12"/>
  <c r="Z17" i="12" s="1"/>
  <c r="AA17" i="12"/>
  <c r="G43" i="13"/>
  <c r="J43" i="13"/>
  <c r="K43" i="13"/>
  <c r="S43" i="13" s="1"/>
  <c r="T43" i="13" s="1"/>
  <c r="N43" i="13"/>
  <c r="Q43" i="13"/>
  <c r="R43" i="13" s="1"/>
  <c r="X43" i="13"/>
  <c r="Y43" i="13"/>
  <c r="AA43" i="13" s="1"/>
  <c r="Z43" i="13"/>
  <c r="G41" i="13"/>
  <c r="J41" i="13"/>
  <c r="K41" i="13"/>
  <c r="S41" i="13" s="1"/>
  <c r="N41" i="13"/>
  <c r="Q41" i="13"/>
  <c r="R41" i="13"/>
  <c r="X41" i="13"/>
  <c r="Y41" i="13"/>
  <c r="Z41" i="13"/>
  <c r="AA41" i="13"/>
  <c r="G36" i="13"/>
  <c r="J36" i="13"/>
  <c r="K36" i="13"/>
  <c r="S36" i="13" s="1"/>
  <c r="T36" i="13" s="1"/>
  <c r="N36" i="13"/>
  <c r="Q36" i="13"/>
  <c r="R36" i="13" s="1"/>
  <c r="X36" i="13"/>
  <c r="Z36" i="13" s="1"/>
  <c r="Y36" i="13"/>
  <c r="AA36" i="13" s="1"/>
  <c r="G34" i="13"/>
  <c r="J34" i="13"/>
  <c r="K34" i="13" s="1"/>
  <c r="S34" i="13" s="1"/>
  <c r="N34" i="13"/>
  <c r="Q34" i="13"/>
  <c r="R34" i="13"/>
  <c r="X34" i="13"/>
  <c r="Y34" i="13" s="1"/>
  <c r="AA34" i="13"/>
  <c r="G29" i="13"/>
  <c r="J29" i="13"/>
  <c r="K29" i="13" s="1"/>
  <c r="S29" i="13" s="1"/>
  <c r="T29" i="13" s="1"/>
  <c r="N29" i="13"/>
  <c r="Q29" i="13"/>
  <c r="R29" i="13"/>
  <c r="X29" i="13"/>
  <c r="Y29" i="13"/>
  <c r="AA29" i="13" s="1"/>
  <c r="Z29" i="13"/>
  <c r="G27" i="13"/>
  <c r="J27" i="13"/>
  <c r="K27" i="13" s="1"/>
  <c r="S27" i="13" s="1"/>
  <c r="N27" i="13"/>
  <c r="Q27" i="13"/>
  <c r="R27" i="13" s="1"/>
  <c r="X27" i="13"/>
  <c r="Y27" i="13" s="1"/>
  <c r="AA27" i="13"/>
  <c r="G22" i="13"/>
  <c r="J22" i="13"/>
  <c r="K22" i="13"/>
  <c r="S22" i="13" s="1"/>
  <c r="T22" i="13" s="1"/>
  <c r="N22" i="13"/>
  <c r="Q22" i="13"/>
  <c r="R22" i="13"/>
  <c r="X22" i="13"/>
  <c r="Y22" i="13" s="1"/>
  <c r="G20" i="13"/>
  <c r="K20" i="13" s="1"/>
  <c r="S20" i="13" s="1"/>
  <c r="J20" i="13"/>
  <c r="N20" i="13"/>
  <c r="Q20" i="13"/>
  <c r="R20" i="13"/>
  <c r="X20" i="13"/>
  <c r="Y20" i="13"/>
  <c r="Z20" i="13"/>
  <c r="AA20" i="13"/>
  <c r="G15" i="13"/>
  <c r="J15" i="13"/>
  <c r="K15" i="13"/>
  <c r="S15" i="13" s="1"/>
  <c r="T15" i="13" s="1"/>
  <c r="N15" i="13"/>
  <c r="Q15" i="13"/>
  <c r="R15" i="13"/>
  <c r="X15" i="13"/>
  <c r="Y15" i="13" s="1"/>
  <c r="AA15" i="13" s="1"/>
  <c r="Z15" i="13"/>
  <c r="G14" i="12"/>
  <c r="J14" i="12"/>
  <c r="K14" i="12" s="1"/>
  <c r="N14" i="12"/>
  <c r="Q14" i="12"/>
  <c r="R14" i="12" s="1"/>
  <c r="X14" i="12"/>
  <c r="Y14" i="12" s="1"/>
  <c r="G15" i="12"/>
  <c r="K15" i="12" s="1"/>
  <c r="S15" i="12" s="1"/>
  <c r="T15" i="12" s="1"/>
  <c r="J15" i="12"/>
  <c r="N15" i="12"/>
  <c r="Q15" i="12"/>
  <c r="R15" i="12" s="1"/>
  <c r="X15" i="12"/>
  <c r="Z15" i="12" s="1"/>
  <c r="Y15" i="12"/>
  <c r="U43" i="2" l="1"/>
  <c r="V43" i="2"/>
  <c r="U36" i="2"/>
  <c r="V36" i="2"/>
  <c r="U31" i="2"/>
  <c r="W31" i="2" s="1"/>
  <c r="V31" i="2"/>
  <c r="W29" i="2"/>
  <c r="T29" i="2"/>
  <c r="W24" i="2"/>
  <c r="V22" i="2"/>
  <c r="U22" i="2"/>
  <c r="U15" i="2"/>
  <c r="V15" i="2"/>
  <c r="U38" i="3"/>
  <c r="V38" i="3"/>
  <c r="U33" i="3"/>
  <c r="W33" i="3" s="1"/>
  <c r="V33" i="3"/>
  <c r="U31" i="3"/>
  <c r="V31" i="3"/>
  <c r="U24" i="3"/>
  <c r="V24" i="3"/>
  <c r="W43" i="4"/>
  <c r="U41" i="4"/>
  <c r="V41" i="4"/>
  <c r="W27" i="4"/>
  <c r="T27" i="4"/>
  <c r="U34" i="4"/>
  <c r="V34" i="4"/>
  <c r="V37" i="4"/>
  <c r="U37" i="4"/>
  <c r="W37" i="4" s="1"/>
  <c r="W36" i="4"/>
  <c r="V17" i="3"/>
  <c r="U17" i="3"/>
  <c r="V19" i="3"/>
  <c r="U19" i="3"/>
  <c r="V18" i="3"/>
  <c r="U18" i="3"/>
  <c r="V39" i="4"/>
  <c r="U39" i="4"/>
  <c r="W22" i="4"/>
  <c r="V20" i="4"/>
  <c r="U20" i="4"/>
  <c r="V39" i="6"/>
  <c r="U39" i="6"/>
  <c r="W41" i="6"/>
  <c r="U43" i="5"/>
  <c r="V43" i="5"/>
  <c r="V38" i="5"/>
  <c r="U38" i="5"/>
  <c r="W38" i="5" s="1"/>
  <c r="W36" i="5"/>
  <c r="T36" i="5"/>
  <c r="V15" i="5"/>
  <c r="U15" i="5"/>
  <c r="U16" i="5"/>
  <c r="V16" i="5"/>
  <c r="W17" i="5"/>
  <c r="U14" i="5"/>
  <c r="V14" i="5"/>
  <c r="U31" i="5"/>
  <c r="V31" i="5"/>
  <c r="W24" i="5"/>
  <c r="V22" i="5"/>
  <c r="U22" i="5"/>
  <c r="V27" i="5"/>
  <c r="U27" i="5"/>
  <c r="W30" i="5"/>
  <c r="T30" i="5"/>
  <c r="U28" i="5"/>
  <c r="V28" i="5"/>
  <c r="V29" i="5"/>
  <c r="U29" i="5"/>
  <c r="V32" i="6"/>
  <c r="U32" i="6"/>
  <c r="U27" i="6"/>
  <c r="V27" i="6"/>
  <c r="V25" i="6"/>
  <c r="U25" i="6"/>
  <c r="U18" i="6"/>
  <c r="V18" i="6"/>
  <c r="U39" i="7"/>
  <c r="V39" i="7"/>
  <c r="U32" i="7"/>
  <c r="V32" i="7"/>
  <c r="V27" i="7"/>
  <c r="U27" i="7"/>
  <c r="W27" i="7" s="1"/>
  <c r="U18" i="7"/>
  <c r="V18" i="7"/>
  <c r="V44" i="8"/>
  <c r="U44" i="8"/>
  <c r="W44" i="8" s="1"/>
  <c r="W42" i="8"/>
  <c r="T42" i="8"/>
  <c r="W37" i="8"/>
  <c r="U35" i="8"/>
  <c r="V35" i="8"/>
  <c r="W30" i="8"/>
  <c r="V28" i="8"/>
  <c r="U28" i="8"/>
  <c r="U21" i="8"/>
  <c r="V21" i="8"/>
  <c r="W16" i="8"/>
  <c r="W40" i="9"/>
  <c r="W35" i="9"/>
  <c r="W36" i="9"/>
  <c r="W19" i="9"/>
  <c r="W33" i="9"/>
  <c r="U31" i="9"/>
  <c r="V31" i="9"/>
  <c r="W26" i="9"/>
  <c r="U24" i="9"/>
  <c r="V24" i="9"/>
  <c r="W20" i="9"/>
  <c r="W17" i="9"/>
  <c r="T17" i="9"/>
  <c r="S42" i="10"/>
  <c r="T42" i="10" s="1"/>
  <c r="W40" i="10"/>
  <c r="T40" i="10"/>
  <c r="U35" i="10"/>
  <c r="V35" i="10"/>
  <c r="S33" i="10"/>
  <c r="Z33" i="10"/>
  <c r="U28" i="10"/>
  <c r="V28" i="10"/>
  <c r="W26" i="10"/>
  <c r="T26" i="10"/>
  <c r="Z26" i="10"/>
  <c r="U21" i="10"/>
  <c r="V21" i="10"/>
  <c r="W19" i="10"/>
  <c r="T19" i="10"/>
  <c r="V14" i="10"/>
  <c r="U14" i="10"/>
  <c r="W14" i="10" s="1"/>
  <c r="W43" i="11"/>
  <c r="T43" i="11"/>
  <c r="S38" i="11"/>
  <c r="T38" i="11" s="1"/>
  <c r="Z38" i="11"/>
  <c r="AA38" i="11" s="1"/>
  <c r="W36" i="11"/>
  <c r="T36" i="11"/>
  <c r="U31" i="11"/>
  <c r="V31" i="11"/>
  <c r="T29" i="11"/>
  <c r="W29" i="11"/>
  <c r="Z29" i="11"/>
  <c r="S24" i="11"/>
  <c r="T24" i="11" s="1"/>
  <c r="Z24" i="11"/>
  <c r="AA24" i="11" s="1"/>
  <c r="W23" i="11"/>
  <c r="T23" i="11"/>
  <c r="Z23" i="11"/>
  <c r="W22" i="11"/>
  <c r="T22" i="11"/>
  <c r="V17" i="11"/>
  <c r="U17" i="11"/>
  <c r="W17" i="11" s="1"/>
  <c r="W15" i="11"/>
  <c r="T15" i="11"/>
  <c r="Z15" i="11"/>
  <c r="U40" i="12"/>
  <c r="W40" i="12" s="1"/>
  <c r="V40" i="12"/>
  <c r="T38" i="12"/>
  <c r="W38" i="12"/>
  <c r="U33" i="12"/>
  <c r="V33" i="12"/>
  <c r="W31" i="12"/>
  <c r="T31" i="12"/>
  <c r="U26" i="12"/>
  <c r="V26" i="12"/>
  <c r="Z26" i="12"/>
  <c r="AA26" i="12" s="1"/>
  <c r="T24" i="12"/>
  <c r="W24" i="12"/>
  <c r="U19" i="12"/>
  <c r="V19" i="12"/>
  <c r="W17" i="12"/>
  <c r="T17" i="12"/>
  <c r="Y17" i="12"/>
  <c r="U43" i="13"/>
  <c r="W43" i="13" s="1"/>
  <c r="V43" i="13"/>
  <c r="W41" i="13"/>
  <c r="T41" i="13"/>
  <c r="V36" i="13"/>
  <c r="U36" i="13"/>
  <c r="W36" i="13" s="1"/>
  <c r="W34" i="13"/>
  <c r="T34" i="13"/>
  <c r="Z34" i="13"/>
  <c r="U29" i="13"/>
  <c r="W29" i="13" s="1"/>
  <c r="V29" i="13"/>
  <c r="W27" i="13"/>
  <c r="T27" i="13"/>
  <c r="Z27" i="13"/>
  <c r="AA22" i="13"/>
  <c r="U22" i="13"/>
  <c r="V22" i="13"/>
  <c r="Z22" i="13"/>
  <c r="W20" i="13"/>
  <c r="T20" i="13"/>
  <c r="U15" i="13"/>
  <c r="V15" i="13"/>
  <c r="U15" i="12"/>
  <c r="V15" i="12"/>
  <c r="AA15" i="12"/>
  <c r="S14" i="12"/>
  <c r="T14" i="12" s="1"/>
  <c r="Z14" i="12"/>
  <c r="AA14" i="12" s="1"/>
  <c r="AA44" i="2"/>
  <c r="X44" i="2"/>
  <c r="Y44" i="2" s="1"/>
  <c r="Q44" i="2"/>
  <c r="R44" i="2" s="1"/>
  <c r="N44" i="2"/>
  <c r="J44" i="2"/>
  <c r="G44" i="2"/>
  <c r="G39" i="2"/>
  <c r="J39" i="2"/>
  <c r="N39" i="2"/>
  <c r="Q39" i="2"/>
  <c r="R39" i="2" s="1"/>
  <c r="X39" i="2"/>
  <c r="Y39" i="2" s="1"/>
  <c r="G40" i="2"/>
  <c r="J40" i="2"/>
  <c r="N40" i="2"/>
  <c r="Q40" i="2"/>
  <c r="R40" i="2" s="1"/>
  <c r="X40" i="2"/>
  <c r="Z40" i="2" s="1"/>
  <c r="G41" i="2"/>
  <c r="J41" i="2"/>
  <c r="N41" i="2"/>
  <c r="Q41" i="2"/>
  <c r="X41" i="2"/>
  <c r="Y41" i="2" s="1"/>
  <c r="G37" i="2"/>
  <c r="J37" i="2"/>
  <c r="N37" i="2"/>
  <c r="Q37" i="2"/>
  <c r="R37" i="2" s="1"/>
  <c r="X37" i="2"/>
  <c r="Z37" i="2" s="1"/>
  <c r="Y37" i="2"/>
  <c r="AA37" i="2"/>
  <c r="G32" i="2"/>
  <c r="J32" i="2"/>
  <c r="K32" i="2" s="1"/>
  <c r="N32" i="2"/>
  <c r="Q32" i="2"/>
  <c r="R32" i="2"/>
  <c r="X32" i="2"/>
  <c r="Y32" i="2" s="1"/>
  <c r="G33" i="2"/>
  <c r="J33" i="2"/>
  <c r="N33" i="2"/>
  <c r="Q33" i="2"/>
  <c r="R33" i="2"/>
  <c r="X33" i="2"/>
  <c r="Y33" i="2" s="1"/>
  <c r="G34" i="2"/>
  <c r="J34" i="2"/>
  <c r="K34" i="2" s="1"/>
  <c r="N34" i="2"/>
  <c r="Q34" i="2"/>
  <c r="X34" i="2"/>
  <c r="Y34" i="2" s="1"/>
  <c r="G30" i="2"/>
  <c r="J30" i="2"/>
  <c r="N30" i="2"/>
  <c r="Q30" i="2"/>
  <c r="R30" i="2"/>
  <c r="X30" i="2"/>
  <c r="Y30" i="2"/>
  <c r="Z30" i="2"/>
  <c r="G25" i="2"/>
  <c r="J25" i="2"/>
  <c r="K25" i="2" s="1"/>
  <c r="N25" i="2"/>
  <c r="Q25" i="2"/>
  <c r="R25" i="2" s="1"/>
  <c r="X25" i="2"/>
  <c r="Y25" i="2"/>
  <c r="Z25" i="2"/>
  <c r="G26" i="2"/>
  <c r="J26" i="2"/>
  <c r="N26" i="2"/>
  <c r="Q26" i="2"/>
  <c r="R26" i="2" s="1"/>
  <c r="X26" i="2"/>
  <c r="Y26" i="2"/>
  <c r="AA26" i="2" s="1"/>
  <c r="Z26" i="2"/>
  <c r="G27" i="2"/>
  <c r="J27" i="2"/>
  <c r="K27" i="2" s="1"/>
  <c r="N27" i="2"/>
  <c r="Q27" i="2"/>
  <c r="X27" i="2"/>
  <c r="Y27" i="2" s="1"/>
  <c r="G23" i="2"/>
  <c r="J23" i="2"/>
  <c r="N23" i="2"/>
  <c r="Q23" i="2"/>
  <c r="R23" i="2"/>
  <c r="X23" i="2"/>
  <c r="Z23" i="2" s="1"/>
  <c r="Y23" i="2"/>
  <c r="AA23" i="2"/>
  <c r="G18" i="2"/>
  <c r="J18" i="2"/>
  <c r="K18" i="2"/>
  <c r="N18" i="2"/>
  <c r="Q18" i="2"/>
  <c r="X18" i="2"/>
  <c r="Y18" i="2" s="1"/>
  <c r="G19" i="2"/>
  <c r="J19" i="2"/>
  <c r="N19" i="2"/>
  <c r="Q19" i="2"/>
  <c r="R19" i="2" s="1"/>
  <c r="X19" i="2"/>
  <c r="Z19" i="2" s="1"/>
  <c r="G20" i="2"/>
  <c r="J20" i="2"/>
  <c r="N20" i="2"/>
  <c r="Q20" i="2"/>
  <c r="R20" i="2" s="1"/>
  <c r="X20" i="2"/>
  <c r="Y20" i="2" s="1"/>
  <c r="AA20" i="2" s="1"/>
  <c r="Z20" i="2"/>
  <c r="G16" i="2"/>
  <c r="J16" i="2"/>
  <c r="N16" i="2"/>
  <c r="Q16" i="2"/>
  <c r="X16" i="2"/>
  <c r="Y16" i="2" s="1"/>
  <c r="AA16" i="2"/>
  <c r="X43" i="3"/>
  <c r="Z43" i="3" s="1"/>
  <c r="R43" i="3"/>
  <c r="Q43" i="3"/>
  <c r="N43" i="3"/>
  <c r="J43" i="3"/>
  <c r="K43" i="3" s="1"/>
  <c r="G43" i="3"/>
  <c r="X42" i="3"/>
  <c r="Z42" i="3" s="1"/>
  <c r="Q42" i="3"/>
  <c r="N42" i="3"/>
  <c r="J42" i="3"/>
  <c r="K42" i="3" s="1"/>
  <c r="G42" i="3"/>
  <c r="Z41" i="3"/>
  <c r="X41" i="3"/>
  <c r="Y41" i="3" s="1"/>
  <c r="Q41" i="3"/>
  <c r="N41" i="3"/>
  <c r="J41" i="3"/>
  <c r="K41" i="3" s="1"/>
  <c r="G41" i="3"/>
  <c r="G39" i="3"/>
  <c r="J39" i="3"/>
  <c r="K39" i="3" s="1"/>
  <c r="N39" i="3"/>
  <c r="Q39" i="3"/>
  <c r="R39" i="3"/>
  <c r="X39" i="3"/>
  <c r="Z39" i="3" s="1"/>
  <c r="Y39" i="3"/>
  <c r="AA39" i="3"/>
  <c r="G34" i="3"/>
  <c r="J34" i="3"/>
  <c r="N34" i="3"/>
  <c r="Q34" i="3"/>
  <c r="R34" i="3"/>
  <c r="X34" i="3"/>
  <c r="G35" i="3"/>
  <c r="J35" i="3"/>
  <c r="K35" i="3"/>
  <c r="N35" i="3"/>
  <c r="Q35" i="3"/>
  <c r="R35" i="3"/>
  <c r="X35" i="3"/>
  <c r="Y35" i="3"/>
  <c r="AA35" i="3" s="1"/>
  <c r="Z35" i="3"/>
  <c r="G36" i="3"/>
  <c r="J36" i="3"/>
  <c r="K36" i="3" s="1"/>
  <c r="N36" i="3"/>
  <c r="Q36" i="3"/>
  <c r="X36" i="3"/>
  <c r="Y36" i="3" s="1"/>
  <c r="G32" i="3"/>
  <c r="J32" i="3"/>
  <c r="K32" i="3" s="1"/>
  <c r="N32" i="3"/>
  <c r="Q32" i="3"/>
  <c r="R32" i="3"/>
  <c r="X32" i="3"/>
  <c r="Z32" i="3" s="1"/>
  <c r="Y32" i="3"/>
  <c r="AA32" i="3"/>
  <c r="G27" i="3"/>
  <c r="J27" i="3"/>
  <c r="K27" i="3"/>
  <c r="N27" i="3"/>
  <c r="Q27" i="3"/>
  <c r="R27" i="3" s="1"/>
  <c r="X27" i="3"/>
  <c r="Y27" i="3" s="1"/>
  <c r="G28" i="3"/>
  <c r="J28" i="3"/>
  <c r="K28" i="3" s="1"/>
  <c r="N28" i="3"/>
  <c r="Q28" i="3"/>
  <c r="R28" i="3" s="1"/>
  <c r="X28" i="3"/>
  <c r="Z28" i="3" s="1"/>
  <c r="G29" i="3"/>
  <c r="J29" i="3"/>
  <c r="N29" i="3"/>
  <c r="Q29" i="3"/>
  <c r="R29" i="3" s="1"/>
  <c r="X29" i="3"/>
  <c r="Y29" i="3"/>
  <c r="Z29" i="3"/>
  <c r="G25" i="3"/>
  <c r="J25" i="3"/>
  <c r="N25" i="3"/>
  <c r="Q25" i="3"/>
  <c r="X25" i="3"/>
  <c r="Y25" i="3" s="1"/>
  <c r="AA25" i="3"/>
  <c r="G20" i="3"/>
  <c r="J20" i="3"/>
  <c r="K20" i="3" s="1"/>
  <c r="N20" i="3"/>
  <c r="Q20" i="3"/>
  <c r="X20" i="3"/>
  <c r="Z20" i="3" s="1"/>
  <c r="Y20" i="3"/>
  <c r="G21" i="3"/>
  <c r="J21" i="3"/>
  <c r="N21" i="3"/>
  <c r="Q21" i="3"/>
  <c r="R21" i="3" s="1"/>
  <c r="X21" i="3"/>
  <c r="Z21" i="3" s="1"/>
  <c r="AA21" i="3" s="1"/>
  <c r="Y21" i="3"/>
  <c r="G22" i="3"/>
  <c r="J22" i="3"/>
  <c r="N22" i="3"/>
  <c r="R22" i="3" s="1"/>
  <c r="Q22" i="3"/>
  <c r="X22" i="3"/>
  <c r="Y22" i="3" s="1"/>
  <c r="G23" i="3"/>
  <c r="K23" i="3" s="1"/>
  <c r="J23" i="3"/>
  <c r="N23" i="3"/>
  <c r="Q23" i="3"/>
  <c r="X23" i="3"/>
  <c r="G14" i="3"/>
  <c r="J14" i="3"/>
  <c r="K14" i="3" s="1"/>
  <c r="S14" i="3" s="1"/>
  <c r="T14" i="3" s="1"/>
  <c r="N14" i="3"/>
  <c r="Q14" i="3"/>
  <c r="R14" i="3"/>
  <c r="X14" i="3"/>
  <c r="Z14" i="3" s="1"/>
  <c r="G15" i="3"/>
  <c r="J15" i="3"/>
  <c r="N15" i="3"/>
  <c r="Q15" i="3"/>
  <c r="R15" i="3" s="1"/>
  <c r="X15" i="3"/>
  <c r="Z15" i="3" s="1"/>
  <c r="Y15" i="3"/>
  <c r="AA15" i="3" s="1"/>
  <c r="G42" i="4"/>
  <c r="J42" i="4"/>
  <c r="K42" i="4" s="1"/>
  <c r="N42" i="4"/>
  <c r="Q42" i="4"/>
  <c r="R42" i="4" s="1"/>
  <c r="X42" i="4"/>
  <c r="Z42" i="4" s="1"/>
  <c r="Y42" i="4"/>
  <c r="AA42" i="4"/>
  <c r="G38" i="4"/>
  <c r="J38" i="4"/>
  <c r="N38" i="4"/>
  <c r="Q38" i="4"/>
  <c r="R38" i="4"/>
  <c r="X38" i="4"/>
  <c r="Y38" i="4"/>
  <c r="AA38" i="4" s="1"/>
  <c r="Z38" i="4"/>
  <c r="G35" i="4"/>
  <c r="J35" i="4"/>
  <c r="K35" i="4" s="1"/>
  <c r="S35" i="4" s="1"/>
  <c r="N35" i="4"/>
  <c r="Q35" i="4"/>
  <c r="R35" i="4"/>
  <c r="X35" i="4"/>
  <c r="Z35" i="4" s="1"/>
  <c r="Y35" i="4"/>
  <c r="AA35" i="4"/>
  <c r="G25" i="4"/>
  <c r="J25" i="4"/>
  <c r="K25" i="4" s="1"/>
  <c r="N25" i="4"/>
  <c r="R25" i="4" s="1"/>
  <c r="Q25" i="4"/>
  <c r="X25" i="4"/>
  <c r="Y25" i="4"/>
  <c r="Z25" i="4"/>
  <c r="G17" i="4"/>
  <c r="J17" i="4"/>
  <c r="K17" i="4" s="1"/>
  <c r="N17" i="4"/>
  <c r="Q17" i="4"/>
  <c r="R17" i="4" s="1"/>
  <c r="X17" i="4"/>
  <c r="Y17" i="4"/>
  <c r="Z17" i="4"/>
  <c r="G18" i="4"/>
  <c r="J18" i="4"/>
  <c r="K18" i="4"/>
  <c r="S18" i="4" s="1"/>
  <c r="T18" i="4" s="1"/>
  <c r="N18" i="4"/>
  <c r="Q18" i="4"/>
  <c r="R18" i="4" s="1"/>
  <c r="X18" i="4"/>
  <c r="Z18" i="4" s="1"/>
  <c r="Y18" i="4"/>
  <c r="AA18" i="4"/>
  <c r="G19" i="4"/>
  <c r="J19" i="4"/>
  <c r="K19" i="4"/>
  <c r="N19" i="4"/>
  <c r="Q19" i="4"/>
  <c r="X19" i="4"/>
  <c r="Y19" i="4" s="1"/>
  <c r="G21" i="4"/>
  <c r="J21" i="4"/>
  <c r="N21" i="4"/>
  <c r="Q21" i="4"/>
  <c r="X21" i="4"/>
  <c r="Y21" i="4" s="1"/>
  <c r="AA21" i="4"/>
  <c r="G31" i="4"/>
  <c r="J31" i="4"/>
  <c r="K31" i="4" s="1"/>
  <c r="N31" i="4"/>
  <c r="Q31" i="4"/>
  <c r="R31" i="4" s="1"/>
  <c r="X31" i="4"/>
  <c r="Y31" i="4" s="1"/>
  <c r="Z31" i="4"/>
  <c r="G32" i="4"/>
  <c r="J32" i="4"/>
  <c r="K32" i="4" s="1"/>
  <c r="S32" i="4" s="1"/>
  <c r="T32" i="4" s="1"/>
  <c r="N32" i="4"/>
  <c r="R32" i="4" s="1"/>
  <c r="Q32" i="4"/>
  <c r="X32" i="4"/>
  <c r="Y32" i="4" s="1"/>
  <c r="G28" i="4"/>
  <c r="J28" i="4"/>
  <c r="K28" i="4" s="1"/>
  <c r="N28" i="4"/>
  <c r="Q28" i="4"/>
  <c r="X28" i="4"/>
  <c r="Z28" i="4" s="1"/>
  <c r="Y28" i="4"/>
  <c r="AA28" i="4"/>
  <c r="G39" i="5"/>
  <c r="J39" i="5"/>
  <c r="K39" i="5" s="1"/>
  <c r="S39" i="5" s="1"/>
  <c r="T39" i="5" s="1"/>
  <c r="N39" i="5"/>
  <c r="Q39" i="5"/>
  <c r="R39" i="5" s="1"/>
  <c r="X39" i="5"/>
  <c r="Y39" i="5" s="1"/>
  <c r="G40" i="5"/>
  <c r="J40" i="5"/>
  <c r="N40" i="5"/>
  <c r="Q40" i="5"/>
  <c r="R40" i="5" s="1"/>
  <c r="X40" i="5"/>
  <c r="Y40" i="5" s="1"/>
  <c r="G41" i="5"/>
  <c r="J41" i="5"/>
  <c r="N41" i="5"/>
  <c r="Q41" i="5"/>
  <c r="R41" i="5" s="1"/>
  <c r="X41" i="5"/>
  <c r="Z41" i="5" s="1"/>
  <c r="G37" i="5"/>
  <c r="J37" i="5"/>
  <c r="N37" i="5"/>
  <c r="Q37" i="5"/>
  <c r="R37" i="5" s="1"/>
  <c r="X37" i="5"/>
  <c r="AA37" i="5"/>
  <c r="G32" i="5"/>
  <c r="J32" i="5"/>
  <c r="K32" i="5" s="1"/>
  <c r="S32" i="5" s="1"/>
  <c r="T32" i="5" s="1"/>
  <c r="N32" i="5"/>
  <c r="R32" i="5" s="1"/>
  <c r="Q32" i="5"/>
  <c r="X32" i="5"/>
  <c r="Y32" i="5" s="1"/>
  <c r="G33" i="5"/>
  <c r="K33" i="5" s="1"/>
  <c r="J33" i="5"/>
  <c r="N33" i="5"/>
  <c r="R33" i="5" s="1"/>
  <c r="Q33" i="5"/>
  <c r="X33" i="5"/>
  <c r="Y33" i="5" s="1"/>
  <c r="G34" i="5"/>
  <c r="J34" i="5"/>
  <c r="K34" i="5" s="1"/>
  <c r="N34" i="5"/>
  <c r="Q34" i="5"/>
  <c r="X34" i="5"/>
  <c r="Y34" i="5" s="1"/>
  <c r="G25" i="5"/>
  <c r="J25" i="5"/>
  <c r="K25" i="5"/>
  <c r="N25" i="5"/>
  <c r="R25" i="5" s="1"/>
  <c r="Q25" i="5"/>
  <c r="X25" i="5"/>
  <c r="Y25" i="5" s="1"/>
  <c r="G26" i="5"/>
  <c r="J26" i="5"/>
  <c r="K26" i="5"/>
  <c r="N26" i="5"/>
  <c r="Q26" i="5"/>
  <c r="R26" i="5" s="1"/>
  <c r="X26" i="5"/>
  <c r="Z26" i="5" s="1"/>
  <c r="G23" i="5"/>
  <c r="J23" i="5"/>
  <c r="N23" i="5"/>
  <c r="Q23" i="5"/>
  <c r="R23" i="5"/>
  <c r="X23" i="5"/>
  <c r="Y23" i="5" s="1"/>
  <c r="Z23" i="5"/>
  <c r="AA23" i="5"/>
  <c r="G19" i="5"/>
  <c r="J19" i="5"/>
  <c r="N19" i="5"/>
  <c r="R19" i="5" s="1"/>
  <c r="Q19" i="5"/>
  <c r="X19" i="5"/>
  <c r="Y19" i="5" s="1"/>
  <c r="G20" i="5"/>
  <c r="J20" i="5"/>
  <c r="K20" i="5" s="1"/>
  <c r="N20" i="5"/>
  <c r="Q20" i="5"/>
  <c r="X20" i="5"/>
  <c r="Z20" i="5" s="1"/>
  <c r="Y20" i="5"/>
  <c r="X44" i="6"/>
  <c r="Z44" i="6" s="1"/>
  <c r="Q44" i="6"/>
  <c r="N44" i="6"/>
  <c r="J44" i="6"/>
  <c r="K44" i="6" s="1"/>
  <c r="G44" i="6"/>
  <c r="X43" i="6"/>
  <c r="Z43" i="6" s="1"/>
  <c r="Q43" i="6"/>
  <c r="N43" i="6"/>
  <c r="J43" i="6"/>
  <c r="G43" i="6"/>
  <c r="X42" i="6"/>
  <c r="Y42" i="6" s="1"/>
  <c r="R42" i="6"/>
  <c r="Q42" i="6"/>
  <c r="N42" i="6"/>
  <c r="J42" i="6"/>
  <c r="G42" i="6"/>
  <c r="G40" i="6"/>
  <c r="J40" i="6"/>
  <c r="K40" i="6" s="1"/>
  <c r="N40" i="6"/>
  <c r="Q40" i="6"/>
  <c r="R40" i="6" s="1"/>
  <c r="X40" i="6"/>
  <c r="AA40" i="6"/>
  <c r="G35" i="6"/>
  <c r="J35" i="6"/>
  <c r="K35" i="6" s="1"/>
  <c r="S35" i="6" s="1"/>
  <c r="T35" i="6" s="1"/>
  <c r="N35" i="6"/>
  <c r="Q35" i="6"/>
  <c r="R35" i="6"/>
  <c r="X35" i="6"/>
  <c r="Y35" i="6" s="1"/>
  <c r="G36" i="6"/>
  <c r="J36" i="6"/>
  <c r="K36" i="6" s="1"/>
  <c r="N36" i="6"/>
  <c r="Q36" i="6"/>
  <c r="R36" i="6" s="1"/>
  <c r="X36" i="6"/>
  <c r="Y36" i="6" s="1"/>
  <c r="G37" i="6"/>
  <c r="J37" i="6"/>
  <c r="K37" i="6"/>
  <c r="N37" i="6"/>
  <c r="Q37" i="6"/>
  <c r="X37" i="6"/>
  <c r="Y37" i="6" s="1"/>
  <c r="G33" i="6"/>
  <c r="J33" i="6"/>
  <c r="K33" i="6" s="1"/>
  <c r="N33" i="6"/>
  <c r="Q33" i="6"/>
  <c r="R33" i="6"/>
  <c r="X33" i="6"/>
  <c r="Y33" i="6"/>
  <c r="Z33" i="6"/>
  <c r="AA33" i="6"/>
  <c r="G28" i="6"/>
  <c r="J28" i="6"/>
  <c r="K28" i="6" s="1"/>
  <c r="N28" i="6"/>
  <c r="Q28" i="6"/>
  <c r="R28" i="6"/>
  <c r="X28" i="6"/>
  <c r="Y28" i="6" s="1"/>
  <c r="G29" i="6"/>
  <c r="K29" i="6" s="1"/>
  <c r="S29" i="6" s="1"/>
  <c r="T29" i="6" s="1"/>
  <c r="J29" i="6"/>
  <c r="N29" i="6"/>
  <c r="Q29" i="6"/>
  <c r="R29" i="6"/>
  <c r="X29" i="6"/>
  <c r="Y29" i="6" s="1"/>
  <c r="G30" i="6"/>
  <c r="J30" i="6"/>
  <c r="K30" i="6" s="1"/>
  <c r="N30" i="6"/>
  <c r="R30" i="6" s="1"/>
  <c r="Q30" i="6"/>
  <c r="X30" i="6"/>
  <c r="Y30" i="6" s="1"/>
  <c r="G26" i="6"/>
  <c r="J26" i="6"/>
  <c r="K26" i="6" s="1"/>
  <c r="N26" i="6"/>
  <c r="Q26" i="6"/>
  <c r="R26" i="6" s="1"/>
  <c r="X26" i="6"/>
  <c r="Z26" i="6" s="1"/>
  <c r="Y26" i="6"/>
  <c r="AA26" i="6"/>
  <c r="G21" i="6"/>
  <c r="J21" i="6"/>
  <c r="N21" i="6"/>
  <c r="Q21" i="6"/>
  <c r="R21" i="6"/>
  <c r="X21" i="6"/>
  <c r="G22" i="6"/>
  <c r="J22" i="6"/>
  <c r="K22" i="6" s="1"/>
  <c r="N22" i="6"/>
  <c r="Q22" i="6"/>
  <c r="R22" i="6"/>
  <c r="X22" i="6"/>
  <c r="Y22" i="6" s="1"/>
  <c r="G23" i="6"/>
  <c r="J23" i="6"/>
  <c r="K23" i="6" s="1"/>
  <c r="N23" i="6"/>
  <c r="R23" i="6" s="1"/>
  <c r="Q23" i="6"/>
  <c r="X23" i="6"/>
  <c r="Y23" i="6" s="1"/>
  <c r="G19" i="6"/>
  <c r="J19" i="6"/>
  <c r="K19" i="6" s="1"/>
  <c r="S19" i="6" s="1"/>
  <c r="N19" i="6"/>
  <c r="R19" i="6" s="1"/>
  <c r="Q19" i="6"/>
  <c r="X19" i="6"/>
  <c r="Y19" i="6" s="1"/>
  <c r="AA19" i="6"/>
  <c r="G15" i="6"/>
  <c r="J15" i="6"/>
  <c r="N15" i="6"/>
  <c r="Q15" i="6"/>
  <c r="R15" i="6" s="1"/>
  <c r="X15" i="6"/>
  <c r="Z15" i="6" s="1"/>
  <c r="Y15" i="6"/>
  <c r="G16" i="6"/>
  <c r="J16" i="6"/>
  <c r="K16" i="6" s="1"/>
  <c r="S16" i="6" s="1"/>
  <c r="T16" i="6" s="1"/>
  <c r="N16" i="6"/>
  <c r="R16" i="6" s="1"/>
  <c r="Q16" i="6"/>
  <c r="X16" i="6"/>
  <c r="Y16" i="6" s="1"/>
  <c r="AA40" i="7"/>
  <c r="Z40" i="7"/>
  <c r="X40" i="7"/>
  <c r="Y40" i="7" s="1"/>
  <c r="Q40" i="7"/>
  <c r="R40" i="7" s="1"/>
  <c r="S40" i="7" s="1"/>
  <c r="N40" i="7"/>
  <c r="J40" i="7"/>
  <c r="K40" i="7" s="1"/>
  <c r="G40" i="7"/>
  <c r="G35" i="7"/>
  <c r="J35" i="7"/>
  <c r="K35" i="7" s="1"/>
  <c r="N35" i="7"/>
  <c r="Q35" i="7"/>
  <c r="X35" i="7"/>
  <c r="Y35" i="7" s="1"/>
  <c r="G36" i="7"/>
  <c r="J36" i="7"/>
  <c r="N36" i="7"/>
  <c r="Q36" i="7"/>
  <c r="R36" i="7" s="1"/>
  <c r="X36" i="7"/>
  <c r="Z36" i="7" s="1"/>
  <c r="G37" i="7"/>
  <c r="J37" i="7"/>
  <c r="N37" i="7"/>
  <c r="Q37" i="7"/>
  <c r="R37" i="7" s="1"/>
  <c r="X37" i="7"/>
  <c r="Y37" i="7"/>
  <c r="Z37" i="7"/>
  <c r="G33" i="7"/>
  <c r="J33" i="7"/>
  <c r="N33" i="7"/>
  <c r="Q33" i="7"/>
  <c r="X33" i="7"/>
  <c r="Y33" i="7" s="1"/>
  <c r="AA33" i="7"/>
  <c r="G28" i="7"/>
  <c r="J28" i="7"/>
  <c r="K28" i="7" s="1"/>
  <c r="N28" i="7"/>
  <c r="Q28" i="7"/>
  <c r="X28" i="7"/>
  <c r="Y28" i="7" s="1"/>
  <c r="Z28" i="7"/>
  <c r="G29" i="7"/>
  <c r="J29" i="7"/>
  <c r="K29" i="7"/>
  <c r="N29" i="7"/>
  <c r="Q29" i="7"/>
  <c r="R29" i="7" s="1"/>
  <c r="X29" i="7"/>
  <c r="Y29" i="7"/>
  <c r="Z29" i="7"/>
  <c r="G30" i="7"/>
  <c r="J30" i="7"/>
  <c r="K30" i="7"/>
  <c r="N30" i="7"/>
  <c r="Q30" i="7"/>
  <c r="X30" i="7"/>
  <c r="Y30" i="7" s="1"/>
  <c r="G26" i="7"/>
  <c r="J26" i="7"/>
  <c r="K26" i="7" s="1"/>
  <c r="N26" i="7"/>
  <c r="Q26" i="7"/>
  <c r="R26" i="7" s="1"/>
  <c r="X26" i="7"/>
  <c r="Z26" i="7" s="1"/>
  <c r="Y26" i="7"/>
  <c r="AA26" i="7"/>
  <c r="G21" i="7"/>
  <c r="J21" i="7"/>
  <c r="K21" i="7" s="1"/>
  <c r="S21" i="7" s="1"/>
  <c r="T21" i="7" s="1"/>
  <c r="N21" i="7"/>
  <c r="Q21" i="7"/>
  <c r="R21" i="7" s="1"/>
  <c r="X21" i="7"/>
  <c r="Y21" i="7"/>
  <c r="Z21" i="7"/>
  <c r="G22" i="7"/>
  <c r="J22" i="7"/>
  <c r="N22" i="7"/>
  <c r="R22" i="7" s="1"/>
  <c r="Q22" i="7"/>
  <c r="X22" i="7"/>
  <c r="Y22" i="7"/>
  <c r="Z22" i="7"/>
  <c r="AA22" i="7" s="1"/>
  <c r="G23" i="7"/>
  <c r="J23" i="7"/>
  <c r="K23" i="7" s="1"/>
  <c r="N23" i="7"/>
  <c r="R23" i="7" s="1"/>
  <c r="Q23" i="7"/>
  <c r="X23" i="7"/>
  <c r="Y23" i="7" s="1"/>
  <c r="G19" i="7"/>
  <c r="J19" i="7"/>
  <c r="K19" i="7" s="1"/>
  <c r="N19" i="7"/>
  <c r="R19" i="7" s="1"/>
  <c r="Q19" i="7"/>
  <c r="X19" i="7"/>
  <c r="Y19" i="7" s="1"/>
  <c r="Z19" i="7"/>
  <c r="AA19" i="7"/>
  <c r="G15" i="7"/>
  <c r="J15" i="7"/>
  <c r="K15" i="7"/>
  <c r="N15" i="7"/>
  <c r="Q15" i="7"/>
  <c r="X15" i="7"/>
  <c r="Y15" i="7" s="1"/>
  <c r="G16" i="7"/>
  <c r="K16" i="7" s="1"/>
  <c r="S16" i="7" s="1"/>
  <c r="T16" i="7" s="1"/>
  <c r="J16" i="7"/>
  <c r="N16" i="7"/>
  <c r="Q16" i="7"/>
  <c r="R16" i="7" s="1"/>
  <c r="X16" i="7"/>
  <c r="AA43" i="8"/>
  <c r="X43" i="8"/>
  <c r="Z43" i="8" s="1"/>
  <c r="Q43" i="8"/>
  <c r="N43" i="8"/>
  <c r="J43" i="8"/>
  <c r="G43" i="8"/>
  <c r="K43" i="8" s="1"/>
  <c r="G38" i="8"/>
  <c r="J38" i="8"/>
  <c r="K38" i="8" s="1"/>
  <c r="N38" i="8"/>
  <c r="R38" i="8" s="1"/>
  <c r="Q38" i="8"/>
  <c r="X38" i="8"/>
  <c r="Y38" i="8" s="1"/>
  <c r="AA38" i="8" s="1"/>
  <c r="Z38" i="8"/>
  <c r="G39" i="8"/>
  <c r="J39" i="8"/>
  <c r="K39" i="8" s="1"/>
  <c r="S39" i="8" s="1"/>
  <c r="T39" i="8" s="1"/>
  <c r="N39" i="8"/>
  <c r="Q39" i="8"/>
  <c r="R39" i="8"/>
  <c r="X39" i="8"/>
  <c r="Y39" i="8"/>
  <c r="Z39" i="8"/>
  <c r="AA39" i="8"/>
  <c r="G40" i="8"/>
  <c r="J40" i="8"/>
  <c r="N40" i="8"/>
  <c r="Q40" i="8"/>
  <c r="X40" i="8"/>
  <c r="Y40" i="8" s="1"/>
  <c r="G36" i="8"/>
  <c r="J36" i="8"/>
  <c r="K36" i="8" s="1"/>
  <c r="N36" i="8"/>
  <c r="Q36" i="8"/>
  <c r="X36" i="8"/>
  <c r="Y36" i="8" s="1"/>
  <c r="Z36" i="8"/>
  <c r="AA36" i="8"/>
  <c r="G31" i="8"/>
  <c r="J31" i="8"/>
  <c r="K31" i="8" s="1"/>
  <c r="N31" i="8"/>
  <c r="Q31" i="8"/>
  <c r="R31" i="8" s="1"/>
  <c r="X31" i="8"/>
  <c r="Y31" i="8" s="1"/>
  <c r="G32" i="8"/>
  <c r="J32" i="8"/>
  <c r="K32" i="8" s="1"/>
  <c r="N32" i="8"/>
  <c r="Q32" i="8"/>
  <c r="X32" i="8"/>
  <c r="Y32" i="8" s="1"/>
  <c r="AA32" i="8" s="1"/>
  <c r="Z32" i="8"/>
  <c r="G33" i="8"/>
  <c r="J33" i="8"/>
  <c r="N33" i="8"/>
  <c r="Q33" i="8"/>
  <c r="R33" i="8" s="1"/>
  <c r="X33" i="8"/>
  <c r="Y33" i="8" s="1"/>
  <c r="G29" i="8"/>
  <c r="J29" i="8"/>
  <c r="K29" i="8"/>
  <c r="N29" i="8"/>
  <c r="Q29" i="8"/>
  <c r="X29" i="8"/>
  <c r="Y29" i="8" s="1"/>
  <c r="AA29" i="8"/>
  <c r="G24" i="8"/>
  <c r="J24" i="8"/>
  <c r="K24" i="8" s="1"/>
  <c r="N24" i="8"/>
  <c r="Q24" i="8"/>
  <c r="R24" i="8" s="1"/>
  <c r="X24" i="8"/>
  <c r="Z24" i="8" s="1"/>
  <c r="Y24" i="8"/>
  <c r="G25" i="8"/>
  <c r="J25" i="8"/>
  <c r="K25" i="8" s="1"/>
  <c r="S25" i="8" s="1"/>
  <c r="T25" i="8" s="1"/>
  <c r="N25" i="8"/>
  <c r="R25" i="8" s="1"/>
  <c r="Q25" i="8"/>
  <c r="X25" i="8"/>
  <c r="Y25" i="8" s="1"/>
  <c r="AA25" i="8" s="1"/>
  <c r="Z25" i="8"/>
  <c r="G26" i="8"/>
  <c r="J26" i="8"/>
  <c r="K26" i="8" s="1"/>
  <c r="N26" i="8"/>
  <c r="Q26" i="8"/>
  <c r="X26" i="8"/>
  <c r="Y26" i="8" s="1"/>
  <c r="G22" i="8"/>
  <c r="J22" i="8"/>
  <c r="K22" i="8" s="1"/>
  <c r="N22" i="8"/>
  <c r="Q22" i="8"/>
  <c r="R22" i="8" s="1"/>
  <c r="X22" i="8"/>
  <c r="Y22" i="8" s="1"/>
  <c r="AA22" i="8"/>
  <c r="G17" i="8"/>
  <c r="J17" i="8"/>
  <c r="K17" i="8"/>
  <c r="N17" i="8"/>
  <c r="Q17" i="8"/>
  <c r="X17" i="8"/>
  <c r="Y17" i="8" s="1"/>
  <c r="G18" i="8"/>
  <c r="J18" i="8"/>
  <c r="K18" i="8"/>
  <c r="N18" i="8"/>
  <c r="Q18" i="8"/>
  <c r="R18" i="8" s="1"/>
  <c r="S18" i="8" s="1"/>
  <c r="T18" i="8" s="1"/>
  <c r="X18" i="8"/>
  <c r="Z18" i="8" s="1"/>
  <c r="Y18" i="8"/>
  <c r="AA18" i="8" s="1"/>
  <c r="G19" i="8"/>
  <c r="K19" i="8" s="1"/>
  <c r="J19" i="8"/>
  <c r="N19" i="8"/>
  <c r="R19" i="8" s="1"/>
  <c r="S19" i="8" s="1"/>
  <c r="T19" i="8" s="1"/>
  <c r="Q19" i="8"/>
  <c r="X19" i="8"/>
  <c r="Y19" i="8"/>
  <c r="Z19" i="8"/>
  <c r="G15" i="8"/>
  <c r="J15" i="8"/>
  <c r="K15" i="8"/>
  <c r="N15" i="8"/>
  <c r="Q15" i="8"/>
  <c r="X15" i="8"/>
  <c r="Y15" i="8" s="1"/>
  <c r="AA15" i="8"/>
  <c r="AA32" i="9"/>
  <c r="Z32" i="9"/>
  <c r="X32" i="9"/>
  <c r="Y32" i="9" s="1"/>
  <c r="Q32" i="9"/>
  <c r="R32" i="9" s="1"/>
  <c r="N32" i="9"/>
  <c r="J32" i="9"/>
  <c r="K32" i="9" s="1"/>
  <c r="S32" i="9" s="1"/>
  <c r="G32" i="9"/>
  <c r="G27" i="9"/>
  <c r="J27" i="9"/>
  <c r="K27" i="9" s="1"/>
  <c r="N27" i="9"/>
  <c r="Q27" i="9"/>
  <c r="X27" i="9"/>
  <c r="Y27" i="9" s="1"/>
  <c r="G28" i="9"/>
  <c r="J28" i="9"/>
  <c r="K28" i="9" s="1"/>
  <c r="N28" i="9"/>
  <c r="Q28" i="9"/>
  <c r="X28" i="9"/>
  <c r="Z28" i="9" s="1"/>
  <c r="G29" i="9"/>
  <c r="J29" i="9"/>
  <c r="K29" i="9"/>
  <c r="N29" i="9"/>
  <c r="Q29" i="9"/>
  <c r="R29" i="9" s="1"/>
  <c r="X29" i="9"/>
  <c r="Z29" i="9" s="1"/>
  <c r="Y29" i="9"/>
  <c r="AA29" i="9" s="1"/>
  <c r="G25" i="9"/>
  <c r="J25" i="9"/>
  <c r="N25" i="9"/>
  <c r="Q25" i="9"/>
  <c r="R25" i="9" s="1"/>
  <c r="X25" i="9"/>
  <c r="Z25" i="9" s="1"/>
  <c r="Y25" i="9"/>
  <c r="AA25" i="9"/>
  <c r="G21" i="9"/>
  <c r="J21" i="9"/>
  <c r="K21" i="9"/>
  <c r="S21" i="9" s="1"/>
  <c r="T21" i="9" s="1"/>
  <c r="N21" i="9"/>
  <c r="Q21" i="9"/>
  <c r="R21" i="9"/>
  <c r="X21" i="9"/>
  <c r="Z21" i="9" s="1"/>
  <c r="Y21" i="9"/>
  <c r="AA21" i="9" s="1"/>
  <c r="G22" i="9"/>
  <c r="K22" i="9" s="1"/>
  <c r="J22" i="9"/>
  <c r="N22" i="9"/>
  <c r="R22" i="9" s="1"/>
  <c r="Q22" i="9"/>
  <c r="X22" i="9"/>
  <c r="Y22" i="9" s="1"/>
  <c r="G23" i="9"/>
  <c r="J23" i="9"/>
  <c r="N23" i="9"/>
  <c r="Q23" i="9"/>
  <c r="R23" i="9" s="1"/>
  <c r="X23" i="9"/>
  <c r="Z23" i="9" s="1"/>
  <c r="Y23" i="9"/>
  <c r="AA23" i="9" s="1"/>
  <c r="G14" i="9"/>
  <c r="J14" i="9"/>
  <c r="K14" i="9" s="1"/>
  <c r="N14" i="9"/>
  <c r="R14" i="9" s="1"/>
  <c r="Q14" i="9"/>
  <c r="X14" i="9"/>
  <c r="Y14" i="9" s="1"/>
  <c r="G15" i="9"/>
  <c r="J15" i="9"/>
  <c r="K15" i="9" s="1"/>
  <c r="S15" i="9" s="1"/>
  <c r="T15" i="9" s="1"/>
  <c r="N15" i="9"/>
  <c r="Q15" i="9"/>
  <c r="R15" i="9"/>
  <c r="X15" i="9"/>
  <c r="Y15" i="9" s="1"/>
  <c r="G18" i="9"/>
  <c r="J18" i="9"/>
  <c r="N18" i="9"/>
  <c r="Q18" i="9"/>
  <c r="R18" i="9" s="1"/>
  <c r="X18" i="9"/>
  <c r="Y18" i="9" s="1"/>
  <c r="AA18" i="9"/>
  <c r="G42" i="9"/>
  <c r="J42" i="9"/>
  <c r="N42" i="9"/>
  <c r="Q42" i="9"/>
  <c r="R42" i="9" s="1"/>
  <c r="X42" i="9"/>
  <c r="G43" i="9"/>
  <c r="K43" i="9" s="1"/>
  <c r="S43" i="9" s="1"/>
  <c r="T43" i="9" s="1"/>
  <c r="J43" i="9"/>
  <c r="N43" i="9"/>
  <c r="Q43" i="9"/>
  <c r="R43" i="9"/>
  <c r="X43" i="9"/>
  <c r="Y43" i="9"/>
  <c r="Z43" i="9"/>
  <c r="AA41" i="10"/>
  <c r="Z41" i="10"/>
  <c r="Y41" i="10"/>
  <c r="X41" i="10"/>
  <c r="Q41" i="10"/>
  <c r="N41" i="10"/>
  <c r="J41" i="10"/>
  <c r="G41" i="10"/>
  <c r="G36" i="10"/>
  <c r="J36" i="10"/>
  <c r="N36" i="10"/>
  <c r="R36" i="10" s="1"/>
  <c r="Q36" i="10"/>
  <c r="X36" i="10"/>
  <c r="Y36" i="10" s="1"/>
  <c r="G37" i="10"/>
  <c r="J37" i="10"/>
  <c r="K37" i="10" s="1"/>
  <c r="S37" i="10" s="1"/>
  <c r="T37" i="10" s="1"/>
  <c r="N37" i="10"/>
  <c r="Q37" i="10"/>
  <c r="R37" i="10" s="1"/>
  <c r="X37" i="10"/>
  <c r="Y37" i="10" s="1"/>
  <c r="G38" i="10"/>
  <c r="J38" i="10"/>
  <c r="K38" i="10" s="1"/>
  <c r="N38" i="10"/>
  <c r="Q38" i="10"/>
  <c r="X38" i="10"/>
  <c r="Z38" i="10" s="1"/>
  <c r="G34" i="10"/>
  <c r="J34" i="10"/>
  <c r="K34" i="10" s="1"/>
  <c r="N34" i="10"/>
  <c r="Q34" i="10"/>
  <c r="R34" i="10" s="1"/>
  <c r="X34" i="10"/>
  <c r="AA34" i="10"/>
  <c r="G29" i="10"/>
  <c r="J29" i="10"/>
  <c r="K29" i="10" s="1"/>
  <c r="S29" i="10" s="1"/>
  <c r="T29" i="10" s="1"/>
  <c r="N29" i="10"/>
  <c r="Q29" i="10"/>
  <c r="R29" i="10"/>
  <c r="X29" i="10"/>
  <c r="Y29" i="10"/>
  <c r="Z29" i="10"/>
  <c r="G30" i="10"/>
  <c r="J30" i="10"/>
  <c r="N30" i="10"/>
  <c r="Q30" i="10"/>
  <c r="R30" i="10"/>
  <c r="X30" i="10"/>
  <c r="Y30" i="10"/>
  <c r="Z30" i="10"/>
  <c r="AA30" i="10"/>
  <c r="G31" i="10"/>
  <c r="J31" i="10"/>
  <c r="N31" i="10"/>
  <c r="Q31" i="10"/>
  <c r="X31" i="10"/>
  <c r="Y31" i="10" s="1"/>
  <c r="G27" i="10"/>
  <c r="J27" i="10"/>
  <c r="K27" i="10" s="1"/>
  <c r="N27" i="10"/>
  <c r="Q27" i="10"/>
  <c r="R27" i="10" s="1"/>
  <c r="X27" i="10"/>
  <c r="Z27" i="10" s="1"/>
  <c r="Y27" i="10"/>
  <c r="AA27" i="10"/>
  <c r="G22" i="10"/>
  <c r="J22" i="10"/>
  <c r="K22" i="10" s="1"/>
  <c r="N22" i="10"/>
  <c r="Q22" i="10"/>
  <c r="R22" i="10" s="1"/>
  <c r="X22" i="10"/>
  <c r="Z22" i="10" s="1"/>
  <c r="Y22" i="10"/>
  <c r="AA22" i="10" s="1"/>
  <c r="G23" i="10"/>
  <c r="K23" i="10" s="1"/>
  <c r="S23" i="10" s="1"/>
  <c r="T23" i="10" s="1"/>
  <c r="J23" i="10"/>
  <c r="N23" i="10"/>
  <c r="Q23" i="10"/>
  <c r="R23" i="10"/>
  <c r="X23" i="10"/>
  <c r="Y23" i="10"/>
  <c r="AA23" i="10" s="1"/>
  <c r="Z23" i="10"/>
  <c r="G24" i="10"/>
  <c r="J24" i="10"/>
  <c r="K24" i="10"/>
  <c r="N24" i="10"/>
  <c r="R24" i="10" s="1"/>
  <c r="Q24" i="10"/>
  <c r="X24" i="10"/>
  <c r="Y24" i="10" s="1"/>
  <c r="G20" i="10"/>
  <c r="J20" i="10"/>
  <c r="N20" i="10"/>
  <c r="Q20" i="10"/>
  <c r="R20" i="10" s="1"/>
  <c r="X20" i="10"/>
  <c r="Z20" i="10" s="1"/>
  <c r="Y20" i="10"/>
  <c r="AA20" i="10"/>
  <c r="G15" i="10"/>
  <c r="J15" i="10"/>
  <c r="K15" i="10" s="1"/>
  <c r="N15" i="10"/>
  <c r="Q15" i="10"/>
  <c r="R15" i="10"/>
  <c r="X15" i="10"/>
  <c r="Y15" i="10"/>
  <c r="Z15" i="10"/>
  <c r="G16" i="10"/>
  <c r="J16" i="10"/>
  <c r="K16" i="10" s="1"/>
  <c r="S16" i="10" s="1"/>
  <c r="T16" i="10" s="1"/>
  <c r="N16" i="10"/>
  <c r="Q16" i="10"/>
  <c r="R16" i="10" s="1"/>
  <c r="X16" i="10"/>
  <c r="Z16" i="10" s="1"/>
  <c r="Y16" i="10"/>
  <c r="AA16" i="10" s="1"/>
  <c r="G17" i="10"/>
  <c r="J17" i="10"/>
  <c r="K17" i="10"/>
  <c r="N17" i="10"/>
  <c r="Q17" i="10"/>
  <c r="X17" i="10"/>
  <c r="Y17" i="10" s="1"/>
  <c r="AA44" i="11"/>
  <c r="X44" i="11"/>
  <c r="Y44" i="11" s="1"/>
  <c r="Q44" i="11"/>
  <c r="R44" i="11" s="1"/>
  <c r="N44" i="11"/>
  <c r="J44" i="11"/>
  <c r="G44" i="11"/>
  <c r="G39" i="11"/>
  <c r="J39" i="11"/>
  <c r="K39" i="11" s="1"/>
  <c r="N39" i="11"/>
  <c r="Q39" i="11"/>
  <c r="R39" i="11" s="1"/>
  <c r="X39" i="11"/>
  <c r="Y39" i="11" s="1"/>
  <c r="G40" i="11"/>
  <c r="J40" i="11"/>
  <c r="K40" i="11" s="1"/>
  <c r="N40" i="11"/>
  <c r="Q40" i="11"/>
  <c r="X40" i="11"/>
  <c r="Z40" i="11" s="1"/>
  <c r="Y40" i="11"/>
  <c r="AA40" i="11" s="1"/>
  <c r="G41" i="11"/>
  <c r="J41" i="11"/>
  <c r="K41" i="11" s="1"/>
  <c r="S41" i="11" s="1"/>
  <c r="T41" i="11" s="1"/>
  <c r="N41" i="11"/>
  <c r="Q41" i="11"/>
  <c r="R41" i="11"/>
  <c r="X41" i="11"/>
  <c r="Y41" i="11" s="1"/>
  <c r="Z41" i="11"/>
  <c r="G37" i="11"/>
  <c r="J37" i="11"/>
  <c r="K37" i="11" s="1"/>
  <c r="N37" i="11"/>
  <c r="R37" i="11" s="1"/>
  <c r="Q37" i="11"/>
  <c r="X37" i="11"/>
  <c r="Y37" i="11" s="1"/>
  <c r="AA37" i="11"/>
  <c r="G32" i="11"/>
  <c r="J32" i="11"/>
  <c r="K32" i="11" s="1"/>
  <c r="N32" i="11"/>
  <c r="Q32" i="11"/>
  <c r="X32" i="11"/>
  <c r="Z32" i="11" s="1"/>
  <c r="Y32" i="11"/>
  <c r="AA32" i="11" s="1"/>
  <c r="G33" i="11"/>
  <c r="J33" i="11"/>
  <c r="K33" i="11" s="1"/>
  <c r="S33" i="11" s="1"/>
  <c r="T33" i="11" s="1"/>
  <c r="N33" i="11"/>
  <c r="Q33" i="11"/>
  <c r="R33" i="11"/>
  <c r="X33" i="11"/>
  <c r="Y33" i="11"/>
  <c r="Z33" i="11"/>
  <c r="G34" i="11"/>
  <c r="J34" i="11"/>
  <c r="K34" i="11" s="1"/>
  <c r="S34" i="11" s="1"/>
  <c r="T34" i="11" s="1"/>
  <c r="N34" i="11"/>
  <c r="Q34" i="11"/>
  <c r="R34" i="11"/>
  <c r="X34" i="11"/>
  <c r="Y34" i="11"/>
  <c r="Z34" i="11"/>
  <c r="AA34" i="11"/>
  <c r="G30" i="11"/>
  <c r="K30" i="11" s="1"/>
  <c r="S30" i="11" s="1"/>
  <c r="J30" i="11"/>
  <c r="N30" i="11"/>
  <c r="R30" i="11" s="1"/>
  <c r="Q30" i="11"/>
  <c r="X30" i="11"/>
  <c r="Y30" i="11" s="1"/>
  <c r="AA30" i="11"/>
  <c r="G25" i="11"/>
  <c r="J25" i="11"/>
  <c r="K25" i="11" s="1"/>
  <c r="S25" i="11" s="1"/>
  <c r="T25" i="11" s="1"/>
  <c r="N25" i="11"/>
  <c r="Q25" i="11"/>
  <c r="R25" i="11"/>
  <c r="X25" i="11"/>
  <c r="Y25" i="11"/>
  <c r="Z25" i="11"/>
  <c r="G26" i="11"/>
  <c r="J26" i="11"/>
  <c r="K26" i="11" s="1"/>
  <c r="N26" i="11"/>
  <c r="Q26" i="11"/>
  <c r="R26" i="11" s="1"/>
  <c r="X26" i="11"/>
  <c r="Y26" i="11"/>
  <c r="Z26" i="11"/>
  <c r="AA26" i="11"/>
  <c r="G27" i="11"/>
  <c r="J27" i="11"/>
  <c r="K27" i="11"/>
  <c r="N27" i="11"/>
  <c r="Q27" i="11"/>
  <c r="X27" i="11"/>
  <c r="Y27" i="11" s="1"/>
  <c r="G18" i="11"/>
  <c r="J18" i="11"/>
  <c r="K18" i="11" s="1"/>
  <c r="N18" i="11"/>
  <c r="Q18" i="11"/>
  <c r="R18" i="11" s="1"/>
  <c r="X18" i="11"/>
  <c r="Z18" i="11" s="1"/>
  <c r="Y18" i="11"/>
  <c r="AA18" i="11" s="1"/>
  <c r="G19" i="11"/>
  <c r="J19" i="11"/>
  <c r="N19" i="11"/>
  <c r="Q19" i="11"/>
  <c r="R19" i="11" s="1"/>
  <c r="X19" i="11"/>
  <c r="Y19" i="11"/>
  <c r="Z19" i="11"/>
  <c r="G20" i="11"/>
  <c r="J20" i="11"/>
  <c r="K20" i="11" s="1"/>
  <c r="S20" i="11" s="1"/>
  <c r="T20" i="11" s="1"/>
  <c r="N20" i="11"/>
  <c r="Q20" i="11"/>
  <c r="R20" i="11"/>
  <c r="X20" i="11"/>
  <c r="Y20" i="11" s="1"/>
  <c r="Z20" i="11"/>
  <c r="G16" i="11"/>
  <c r="J16" i="11"/>
  <c r="K16" i="11" s="1"/>
  <c r="S16" i="11" s="1"/>
  <c r="N16" i="11"/>
  <c r="Q16" i="11"/>
  <c r="R16" i="11"/>
  <c r="X16" i="11"/>
  <c r="Y16" i="11" s="1"/>
  <c r="Z16" i="11"/>
  <c r="AA16" i="11"/>
  <c r="X43" i="12"/>
  <c r="Y43" i="12" s="1"/>
  <c r="Q43" i="12"/>
  <c r="R43" i="12" s="1"/>
  <c r="N43" i="12"/>
  <c r="J43" i="12"/>
  <c r="G43" i="12"/>
  <c r="X42" i="12"/>
  <c r="Z42" i="12" s="1"/>
  <c r="Q42" i="12"/>
  <c r="N42" i="12"/>
  <c r="J42" i="12"/>
  <c r="G42" i="12"/>
  <c r="X41" i="12"/>
  <c r="Z41" i="12" s="1"/>
  <c r="Q41" i="12"/>
  <c r="R41" i="12" s="1"/>
  <c r="N41" i="12"/>
  <c r="J41" i="12"/>
  <c r="K41" i="12" s="1"/>
  <c r="S41" i="12" s="1"/>
  <c r="T41" i="12" s="1"/>
  <c r="G41" i="12"/>
  <c r="G39" i="12"/>
  <c r="J39" i="12"/>
  <c r="K39" i="12"/>
  <c r="N39" i="12"/>
  <c r="Q39" i="12"/>
  <c r="X39" i="12"/>
  <c r="Z39" i="12" s="1"/>
  <c r="Y39" i="12"/>
  <c r="AA39" i="12"/>
  <c r="G34" i="12"/>
  <c r="J34" i="12"/>
  <c r="K34" i="12"/>
  <c r="N34" i="12"/>
  <c r="R34" i="12" s="1"/>
  <c r="Q34" i="12"/>
  <c r="X34" i="12"/>
  <c r="Y34" i="12" s="1"/>
  <c r="G35" i="12"/>
  <c r="J35" i="12"/>
  <c r="K35" i="12"/>
  <c r="N35" i="12"/>
  <c r="Q35" i="12"/>
  <c r="R35" i="12" s="1"/>
  <c r="S35" i="12" s="1"/>
  <c r="T35" i="12" s="1"/>
  <c r="X35" i="12"/>
  <c r="Z35" i="12" s="1"/>
  <c r="G36" i="12"/>
  <c r="J36" i="12"/>
  <c r="K36" i="12" s="1"/>
  <c r="S36" i="12" s="1"/>
  <c r="T36" i="12" s="1"/>
  <c r="N36" i="12"/>
  <c r="Q36" i="12"/>
  <c r="R36" i="12"/>
  <c r="X36" i="12"/>
  <c r="Y36" i="12" s="1"/>
  <c r="G32" i="12"/>
  <c r="J32" i="12"/>
  <c r="N32" i="12"/>
  <c r="Q32" i="12"/>
  <c r="R32" i="12"/>
  <c r="X32" i="12"/>
  <c r="Y32" i="12" s="1"/>
  <c r="AA32" i="12"/>
  <c r="G27" i="12"/>
  <c r="J27" i="12"/>
  <c r="K27" i="12" s="1"/>
  <c r="N27" i="12"/>
  <c r="Q27" i="12"/>
  <c r="X27" i="12"/>
  <c r="Z27" i="12" s="1"/>
  <c r="Y27" i="12"/>
  <c r="G28" i="12"/>
  <c r="J28" i="12"/>
  <c r="K28" i="12"/>
  <c r="N28" i="12"/>
  <c r="Q28" i="12"/>
  <c r="R28" i="12" s="1"/>
  <c r="X28" i="12"/>
  <c r="Z28" i="12" s="1"/>
  <c r="Y28" i="12"/>
  <c r="G29" i="12"/>
  <c r="J29" i="12"/>
  <c r="K29" i="12"/>
  <c r="N29" i="12"/>
  <c r="R29" i="12" s="1"/>
  <c r="S29" i="12" s="1"/>
  <c r="T29" i="12" s="1"/>
  <c r="Q29" i="12"/>
  <c r="X29" i="12"/>
  <c r="Y29" i="12" s="1"/>
  <c r="G25" i="12"/>
  <c r="J25" i="12"/>
  <c r="N25" i="12"/>
  <c r="Q25" i="12"/>
  <c r="R25" i="12"/>
  <c r="X25" i="12"/>
  <c r="Y25" i="12" s="1"/>
  <c r="AA25" i="12"/>
  <c r="G20" i="12"/>
  <c r="J20" i="12"/>
  <c r="K20" i="12" s="1"/>
  <c r="N20" i="12"/>
  <c r="Q20" i="12"/>
  <c r="R20" i="12"/>
  <c r="X20" i="12"/>
  <c r="Z20" i="12" s="1"/>
  <c r="Y20" i="12"/>
  <c r="G21" i="12"/>
  <c r="J21" i="12"/>
  <c r="K21" i="12"/>
  <c r="S21" i="12" s="1"/>
  <c r="T21" i="12" s="1"/>
  <c r="U21" i="12" s="1"/>
  <c r="N21" i="12"/>
  <c r="Q21" i="12"/>
  <c r="R21" i="12"/>
  <c r="X21" i="12"/>
  <c r="Y21" i="12" s="1"/>
  <c r="AA21" i="12" s="1"/>
  <c r="Z21" i="12"/>
  <c r="G22" i="12"/>
  <c r="J22" i="12"/>
  <c r="N22" i="12"/>
  <c r="Q22" i="12"/>
  <c r="X22" i="12"/>
  <c r="Y22" i="12" s="1"/>
  <c r="G18" i="12"/>
  <c r="J18" i="12"/>
  <c r="K18" i="12" s="1"/>
  <c r="N18" i="12"/>
  <c r="Q18" i="12"/>
  <c r="R18" i="12" s="1"/>
  <c r="X18" i="12"/>
  <c r="Z18" i="12" s="1"/>
  <c r="AA18" i="12"/>
  <c r="AA42" i="13"/>
  <c r="Z42" i="13"/>
  <c r="Y42" i="13"/>
  <c r="X42" i="13"/>
  <c r="Q42" i="13"/>
  <c r="N42" i="13"/>
  <c r="J42" i="13"/>
  <c r="G42" i="13"/>
  <c r="G37" i="13"/>
  <c r="J37" i="13"/>
  <c r="K37" i="13" s="1"/>
  <c r="N37" i="13"/>
  <c r="R37" i="13" s="1"/>
  <c r="Q37" i="13"/>
  <c r="X37" i="13"/>
  <c r="Y37" i="13" s="1"/>
  <c r="AA37" i="13" s="1"/>
  <c r="Z37" i="13"/>
  <c r="G38" i="13"/>
  <c r="J38" i="13"/>
  <c r="K38" i="13"/>
  <c r="S38" i="13" s="1"/>
  <c r="T38" i="13" s="1"/>
  <c r="N38" i="13"/>
  <c r="Q38" i="13"/>
  <c r="R38" i="13"/>
  <c r="X38" i="13"/>
  <c r="Y38" i="13"/>
  <c r="Z38" i="13"/>
  <c r="AA38" i="13"/>
  <c r="G39" i="13"/>
  <c r="K39" i="13" s="1"/>
  <c r="J39" i="13"/>
  <c r="N39" i="13"/>
  <c r="R39" i="13" s="1"/>
  <c r="Q39" i="13"/>
  <c r="X39" i="13"/>
  <c r="Y39" i="13" s="1"/>
  <c r="G35" i="13"/>
  <c r="J35" i="13"/>
  <c r="K35" i="13" s="1"/>
  <c r="N35" i="13"/>
  <c r="Q35" i="13"/>
  <c r="R35" i="13" s="1"/>
  <c r="X35" i="13"/>
  <c r="Y35" i="13" s="1"/>
  <c r="AA35" i="13"/>
  <c r="G30" i="13"/>
  <c r="J30" i="13"/>
  <c r="K30" i="13" s="1"/>
  <c r="S30" i="13" s="1"/>
  <c r="T30" i="13" s="1"/>
  <c r="N30" i="13"/>
  <c r="Q30" i="13"/>
  <c r="R30" i="13"/>
  <c r="X30" i="13"/>
  <c r="Y30" i="13"/>
  <c r="Z30" i="13"/>
  <c r="G31" i="13"/>
  <c r="J31" i="13"/>
  <c r="K31" i="13" s="1"/>
  <c r="S31" i="13" s="1"/>
  <c r="T31" i="13" s="1"/>
  <c r="N31" i="13"/>
  <c r="Q31" i="13"/>
  <c r="R31" i="13" s="1"/>
  <c r="X31" i="13"/>
  <c r="Y31" i="13"/>
  <c r="Z31" i="13"/>
  <c r="AA31" i="13"/>
  <c r="G32" i="13"/>
  <c r="J32" i="13"/>
  <c r="K32" i="13"/>
  <c r="N32" i="13"/>
  <c r="Q32" i="13"/>
  <c r="X32" i="13"/>
  <c r="Y32" i="13" s="1"/>
  <c r="G28" i="13"/>
  <c r="J28" i="13"/>
  <c r="K28" i="13" s="1"/>
  <c r="S28" i="13" s="1"/>
  <c r="N28" i="13"/>
  <c r="Q28" i="13"/>
  <c r="R28" i="13"/>
  <c r="X28" i="13"/>
  <c r="Y28" i="13" s="1"/>
  <c r="Z28" i="13"/>
  <c r="AA28" i="13"/>
  <c r="G23" i="13"/>
  <c r="J23" i="13"/>
  <c r="N23" i="13"/>
  <c r="Q23" i="13"/>
  <c r="R23" i="13" s="1"/>
  <c r="X23" i="13"/>
  <c r="Y23" i="13"/>
  <c r="Z23" i="13"/>
  <c r="AA23" i="13"/>
  <c r="G24" i="13"/>
  <c r="J24" i="13"/>
  <c r="K24" i="13"/>
  <c r="N24" i="13"/>
  <c r="Q24" i="13"/>
  <c r="R24" i="13"/>
  <c r="S24" i="13"/>
  <c r="T24" i="13"/>
  <c r="U24" i="13" s="1"/>
  <c r="X24" i="13"/>
  <c r="Y24" i="13" s="1"/>
  <c r="AA24" i="13" s="1"/>
  <c r="Z24" i="13"/>
  <c r="G25" i="13"/>
  <c r="J25" i="13"/>
  <c r="N25" i="13"/>
  <c r="Q25" i="13"/>
  <c r="X25" i="13"/>
  <c r="Y25" i="13" s="1"/>
  <c r="G21" i="13"/>
  <c r="J21" i="13"/>
  <c r="K21" i="13" s="1"/>
  <c r="N21" i="13"/>
  <c r="Q21" i="13"/>
  <c r="R21" i="13" s="1"/>
  <c r="X21" i="13"/>
  <c r="Y21" i="13" s="1"/>
  <c r="AA21" i="13"/>
  <c r="G16" i="13"/>
  <c r="J16" i="13"/>
  <c r="K16" i="13" s="1"/>
  <c r="S16" i="13" s="1"/>
  <c r="T16" i="13" s="1"/>
  <c r="N16" i="13"/>
  <c r="Q16" i="13"/>
  <c r="R16" i="13"/>
  <c r="X16" i="13"/>
  <c r="Y16" i="13"/>
  <c r="Z16" i="13"/>
  <c r="AA16" i="13"/>
  <c r="G17" i="13"/>
  <c r="K17" i="13" s="1"/>
  <c r="J17" i="13"/>
  <c r="N17" i="13"/>
  <c r="Q17" i="13"/>
  <c r="R17" i="13" s="1"/>
  <c r="X17" i="13"/>
  <c r="Y17" i="13"/>
  <c r="Z17" i="13"/>
  <c r="AA17" i="13"/>
  <c r="G18" i="13"/>
  <c r="J18" i="13"/>
  <c r="K18" i="13"/>
  <c r="N18" i="13"/>
  <c r="Q18" i="13"/>
  <c r="X18" i="13"/>
  <c r="Y18" i="13" s="1"/>
  <c r="G14" i="13"/>
  <c r="J14" i="13"/>
  <c r="K14" i="13" s="1"/>
  <c r="N14" i="13"/>
  <c r="Q14" i="13"/>
  <c r="R14" i="13" s="1"/>
  <c r="X14" i="13"/>
  <c r="Z14" i="13" s="1"/>
  <c r="AA14" i="13"/>
  <c r="U29" i="2" l="1"/>
  <c r="V29" i="2"/>
  <c r="U27" i="4"/>
  <c r="V27" i="4"/>
  <c r="V36" i="5"/>
  <c r="U36" i="5"/>
  <c r="W14" i="5"/>
  <c r="Z33" i="5"/>
  <c r="AA33" i="5" s="1"/>
  <c r="Y41" i="5"/>
  <c r="AA41" i="5" s="1"/>
  <c r="U30" i="5"/>
  <c r="V30" i="5"/>
  <c r="W27" i="6"/>
  <c r="U42" i="8"/>
  <c r="V42" i="8"/>
  <c r="Y28" i="9"/>
  <c r="AA28" i="9" s="1"/>
  <c r="Z15" i="9"/>
  <c r="AA15" i="9" s="1"/>
  <c r="V17" i="9"/>
  <c r="U17" i="9"/>
  <c r="U42" i="10"/>
  <c r="V42" i="10"/>
  <c r="U40" i="10"/>
  <c r="V40" i="10"/>
  <c r="W35" i="10"/>
  <c r="W33" i="10"/>
  <c r="T33" i="10"/>
  <c r="W28" i="10"/>
  <c r="U26" i="10"/>
  <c r="V26" i="10"/>
  <c r="W21" i="10"/>
  <c r="U19" i="10"/>
  <c r="V19" i="10"/>
  <c r="V43" i="11"/>
  <c r="U43" i="11"/>
  <c r="U38" i="11"/>
  <c r="V38" i="11"/>
  <c r="U36" i="11"/>
  <c r="V36" i="11"/>
  <c r="W31" i="11"/>
  <c r="U29" i="11"/>
  <c r="V29" i="11"/>
  <c r="V24" i="11"/>
  <c r="U24" i="11"/>
  <c r="W24" i="11" s="1"/>
  <c r="U23" i="11"/>
  <c r="V23" i="11"/>
  <c r="U22" i="11"/>
  <c r="V22" i="11"/>
  <c r="U15" i="11"/>
  <c r="V15" i="11"/>
  <c r="U38" i="12"/>
  <c r="V38" i="12"/>
  <c r="W33" i="12"/>
  <c r="U31" i="12"/>
  <c r="V31" i="12"/>
  <c r="W26" i="12"/>
  <c r="U24" i="12"/>
  <c r="V24" i="12"/>
  <c r="W19" i="12"/>
  <c r="V17" i="12"/>
  <c r="U17" i="12"/>
  <c r="U41" i="13"/>
  <c r="V41" i="13"/>
  <c r="U34" i="13"/>
  <c r="V34" i="13"/>
  <c r="U27" i="13"/>
  <c r="V27" i="13"/>
  <c r="W22" i="13"/>
  <c r="V20" i="13"/>
  <c r="U20" i="13"/>
  <c r="W15" i="13"/>
  <c r="AA20" i="12"/>
  <c r="AA32" i="2"/>
  <c r="S26" i="11"/>
  <c r="T26" i="11" s="1"/>
  <c r="S35" i="7"/>
  <c r="T35" i="7" s="1"/>
  <c r="U35" i="7" s="1"/>
  <c r="Z21" i="6"/>
  <c r="Y21" i="6"/>
  <c r="Y34" i="3"/>
  <c r="AA34" i="3" s="1"/>
  <c r="Z34" i="3"/>
  <c r="Z16" i="7"/>
  <c r="Y16" i="7"/>
  <c r="AA16" i="7" s="1"/>
  <c r="S19" i="7"/>
  <c r="R30" i="7"/>
  <c r="AA37" i="7"/>
  <c r="S30" i="6"/>
  <c r="T30" i="6" s="1"/>
  <c r="S17" i="4"/>
  <c r="T17" i="4" s="1"/>
  <c r="S25" i="4"/>
  <c r="T25" i="4" s="1"/>
  <c r="U25" i="4" s="1"/>
  <c r="AA29" i="3"/>
  <c r="R42" i="3"/>
  <c r="S42" i="3" s="1"/>
  <c r="T42" i="3" s="1"/>
  <c r="V42" i="3" s="1"/>
  <c r="R27" i="2"/>
  <c r="Z44" i="2"/>
  <c r="S17" i="13"/>
  <c r="T17" i="13" s="1"/>
  <c r="U17" i="13" s="1"/>
  <c r="S37" i="13"/>
  <c r="T37" i="13" s="1"/>
  <c r="K22" i="12"/>
  <c r="K43" i="12"/>
  <c r="S43" i="12" s="1"/>
  <c r="T43" i="12" s="1"/>
  <c r="S37" i="11"/>
  <c r="AA21" i="7"/>
  <c r="S28" i="12"/>
  <c r="T28" i="12" s="1"/>
  <c r="K42" i="12"/>
  <c r="S42" i="12" s="1"/>
  <c r="T42" i="12" s="1"/>
  <c r="AA20" i="11"/>
  <c r="AA19" i="11"/>
  <c r="S22" i="10"/>
  <c r="T22" i="10" s="1"/>
  <c r="Z34" i="10"/>
  <c r="Y34" i="10"/>
  <c r="S36" i="6"/>
  <c r="T36" i="6" s="1"/>
  <c r="V36" i="6" s="1"/>
  <c r="Z40" i="6"/>
  <c r="Y40" i="6"/>
  <c r="K40" i="5"/>
  <c r="S42" i="4"/>
  <c r="R41" i="3"/>
  <c r="S27" i="2"/>
  <c r="T27" i="2" s="1"/>
  <c r="S25" i="2"/>
  <c r="T25" i="2" s="1"/>
  <c r="V25" i="2" s="1"/>
  <c r="K39" i="2"/>
  <c r="S39" i="2" s="1"/>
  <c r="T39" i="2" s="1"/>
  <c r="S18" i="12"/>
  <c r="AA33" i="11"/>
  <c r="Z37" i="11"/>
  <c r="Z44" i="11"/>
  <c r="S15" i="10"/>
  <c r="T15" i="10" s="1"/>
  <c r="AA29" i="10"/>
  <c r="S14" i="9"/>
  <c r="T14" i="9" s="1"/>
  <c r="S29" i="9"/>
  <c r="T29" i="9" s="1"/>
  <c r="U29" i="9" s="1"/>
  <c r="S24" i="8"/>
  <c r="T24" i="8" s="1"/>
  <c r="U24" i="8" s="1"/>
  <c r="S26" i="5"/>
  <c r="T26" i="5" s="1"/>
  <c r="V26" i="5" s="1"/>
  <c r="S33" i="5"/>
  <c r="T33" i="5" s="1"/>
  <c r="Y37" i="5"/>
  <c r="Z37" i="5"/>
  <c r="Z23" i="3"/>
  <c r="Y23" i="3"/>
  <c r="AA19" i="8"/>
  <c r="AA25" i="11"/>
  <c r="Y14" i="13"/>
  <c r="R18" i="13"/>
  <c r="R32" i="13"/>
  <c r="Z35" i="13"/>
  <c r="K42" i="13"/>
  <c r="S42" i="13" s="1"/>
  <c r="T42" i="13" s="1"/>
  <c r="K25" i="12"/>
  <c r="S25" i="12" s="1"/>
  <c r="K32" i="12"/>
  <c r="S32" i="12" s="1"/>
  <c r="R42" i="12"/>
  <c r="R27" i="11"/>
  <c r="S27" i="11" s="1"/>
  <c r="T27" i="11" s="1"/>
  <c r="R32" i="11"/>
  <c r="S32" i="11" s="1"/>
  <c r="T32" i="11" s="1"/>
  <c r="AA41" i="11"/>
  <c r="R40" i="11"/>
  <c r="K20" i="10"/>
  <c r="S26" i="6"/>
  <c r="Z32" i="5"/>
  <c r="AA32" i="5" s="1"/>
  <c r="Z39" i="5"/>
  <c r="AA39" i="5" s="1"/>
  <c r="Y14" i="3"/>
  <c r="AA14" i="3" s="1"/>
  <c r="R23" i="3"/>
  <c r="S23" i="3" s="1"/>
  <c r="T23" i="3" s="1"/>
  <c r="K22" i="3"/>
  <c r="S22" i="3" s="1"/>
  <c r="T22" i="3" s="1"/>
  <c r="K21" i="3"/>
  <c r="S21" i="3" s="1"/>
  <c r="T21" i="3" s="1"/>
  <c r="R36" i="3"/>
  <c r="Y19" i="2"/>
  <c r="AA19" i="2" s="1"/>
  <c r="R18" i="2"/>
  <c r="S18" i="2" s="1"/>
  <c r="T18" i="2" s="1"/>
  <c r="S41" i="3"/>
  <c r="T41" i="3" s="1"/>
  <c r="R25" i="13"/>
  <c r="K30" i="10"/>
  <c r="S30" i="10" s="1"/>
  <c r="T30" i="10" s="1"/>
  <c r="V30" i="10" s="1"/>
  <c r="K25" i="13"/>
  <c r="S40" i="6"/>
  <c r="S28" i="4"/>
  <c r="W28" i="4" s="1"/>
  <c r="S35" i="3"/>
  <c r="T35" i="3" s="1"/>
  <c r="AA30" i="13"/>
  <c r="AA28" i="12"/>
  <c r="R42" i="13"/>
  <c r="Z32" i="12"/>
  <c r="Z36" i="12"/>
  <c r="AA36" i="12" s="1"/>
  <c r="Y42" i="12"/>
  <c r="AA42" i="12" s="1"/>
  <c r="Z43" i="12"/>
  <c r="AA43" i="12" s="1"/>
  <c r="S40" i="11"/>
  <c r="T40" i="11" s="1"/>
  <c r="V40" i="11" s="1"/>
  <c r="K44" i="11"/>
  <c r="S44" i="11" s="1"/>
  <c r="AA15" i="10"/>
  <c r="K36" i="10"/>
  <c r="S36" i="10" s="1"/>
  <c r="T36" i="10" s="1"/>
  <c r="AA43" i="9"/>
  <c r="Y42" i="9"/>
  <c r="Z42" i="9"/>
  <c r="Z18" i="9"/>
  <c r="S38" i="8"/>
  <c r="T38" i="8" s="1"/>
  <c r="Y43" i="8"/>
  <c r="S22" i="6"/>
  <c r="T22" i="6" s="1"/>
  <c r="V22" i="6" s="1"/>
  <c r="S33" i="6"/>
  <c r="K41" i="5"/>
  <c r="AA31" i="4"/>
  <c r="Z33" i="2"/>
  <c r="AA33" i="2" s="1"/>
  <c r="Z32" i="2"/>
  <c r="K40" i="2"/>
  <c r="S40" i="2" s="1"/>
  <c r="T40" i="2" s="1"/>
  <c r="V40" i="2" s="1"/>
  <c r="S35" i="13"/>
  <c r="W35" i="13" s="1"/>
  <c r="R17" i="8"/>
  <c r="S20" i="12"/>
  <c r="T20" i="12" s="1"/>
  <c r="K23" i="13"/>
  <c r="S23" i="13" s="1"/>
  <c r="T23" i="13" s="1"/>
  <c r="U23" i="13" s="1"/>
  <c r="Y18" i="12"/>
  <c r="R22" i="12"/>
  <c r="Z25" i="12"/>
  <c r="R27" i="12"/>
  <c r="S27" i="12" s="1"/>
  <c r="T27" i="12" s="1"/>
  <c r="Y35" i="12"/>
  <c r="AA35" i="12" s="1"/>
  <c r="R39" i="12"/>
  <c r="S39" i="12" s="1"/>
  <c r="K19" i="11"/>
  <c r="S19" i="11" s="1"/>
  <c r="T19" i="11" s="1"/>
  <c r="R17" i="10"/>
  <c r="S17" i="10" s="1"/>
  <c r="T17" i="10" s="1"/>
  <c r="Y38" i="10"/>
  <c r="Z14" i="9"/>
  <c r="AA14" i="9" s="1"/>
  <c r="K25" i="9"/>
  <c r="S25" i="9" s="1"/>
  <c r="W25" i="9" s="1"/>
  <c r="AA24" i="8"/>
  <c r="R36" i="8"/>
  <c r="S36" i="8" s="1"/>
  <c r="R28" i="7"/>
  <c r="S28" i="7" s="1"/>
  <c r="T28" i="7" s="1"/>
  <c r="Y36" i="7"/>
  <c r="R35" i="7"/>
  <c r="Z19" i="6"/>
  <c r="Y26" i="5"/>
  <c r="AA26" i="5" s="1"/>
  <c r="Z32" i="4"/>
  <c r="AA32" i="4" s="1"/>
  <c r="R20" i="3"/>
  <c r="S20" i="3" s="1"/>
  <c r="T20" i="3" s="1"/>
  <c r="Y28" i="3"/>
  <c r="AA28" i="3" s="1"/>
  <c r="K30" i="2"/>
  <c r="S30" i="2" s="1"/>
  <c r="R41" i="2"/>
  <c r="R38" i="10"/>
  <c r="S38" i="10" s="1"/>
  <c r="T38" i="10" s="1"/>
  <c r="K41" i="10"/>
  <c r="K42" i="9"/>
  <c r="S42" i="9" s="1"/>
  <c r="T42" i="9" s="1"/>
  <c r="U42" i="9" s="1"/>
  <c r="R15" i="8"/>
  <c r="S15" i="8" s="1"/>
  <c r="R32" i="8"/>
  <c r="S32" i="8" s="1"/>
  <c r="T32" i="8" s="1"/>
  <c r="R15" i="7"/>
  <c r="K21" i="6"/>
  <c r="S21" i="6" s="1"/>
  <c r="T21" i="6" s="1"/>
  <c r="R37" i="6"/>
  <c r="S37" i="6" s="1"/>
  <c r="T37" i="6" s="1"/>
  <c r="K43" i="6"/>
  <c r="R44" i="6"/>
  <c r="S44" i="6" s="1"/>
  <c r="T44" i="6" s="1"/>
  <c r="K37" i="5"/>
  <c r="S37" i="5" s="1"/>
  <c r="R21" i="4"/>
  <c r="K38" i="4"/>
  <c r="S38" i="4" s="1"/>
  <c r="T38" i="4" s="1"/>
  <c r="K34" i="3"/>
  <c r="S34" i="3" s="1"/>
  <c r="T34" i="3" s="1"/>
  <c r="K26" i="2"/>
  <c r="S26" i="2" s="1"/>
  <c r="T26" i="2" s="1"/>
  <c r="V26" i="2" s="1"/>
  <c r="R34" i="2"/>
  <c r="K41" i="2"/>
  <c r="Z39" i="2"/>
  <c r="K44" i="2"/>
  <c r="S44" i="2" s="1"/>
  <c r="T44" i="2" s="1"/>
  <c r="AA20" i="3"/>
  <c r="S32" i="3"/>
  <c r="AA41" i="3"/>
  <c r="R16" i="2"/>
  <c r="K19" i="2"/>
  <c r="S19" i="2" s="1"/>
  <c r="T19" i="2" s="1"/>
  <c r="K23" i="2"/>
  <c r="S23" i="2" s="1"/>
  <c r="T23" i="2" s="1"/>
  <c r="S34" i="2"/>
  <c r="T34" i="2" s="1"/>
  <c r="U34" i="2" s="1"/>
  <c r="AA39" i="2"/>
  <c r="R31" i="10"/>
  <c r="R41" i="10"/>
  <c r="R27" i="9"/>
  <c r="R26" i="8"/>
  <c r="R40" i="8"/>
  <c r="AA29" i="7"/>
  <c r="AA28" i="7"/>
  <c r="R33" i="7"/>
  <c r="S33" i="7" s="1"/>
  <c r="K36" i="7"/>
  <c r="S28" i="6"/>
  <c r="T28" i="6" s="1"/>
  <c r="K42" i="6"/>
  <c r="S42" i="6" s="1"/>
  <c r="T42" i="6" s="1"/>
  <c r="R43" i="6"/>
  <c r="S43" i="6" s="1"/>
  <c r="T43" i="6" s="1"/>
  <c r="K21" i="4"/>
  <c r="S21" i="4" s="1"/>
  <c r="AA17" i="4"/>
  <c r="AA25" i="4"/>
  <c r="K15" i="3"/>
  <c r="S15" i="3" s="1"/>
  <c r="T15" i="3" s="1"/>
  <c r="V15" i="3" s="1"/>
  <c r="R25" i="3"/>
  <c r="S39" i="3"/>
  <c r="W39" i="3" s="1"/>
  <c r="S43" i="3"/>
  <c r="T43" i="3" s="1"/>
  <c r="AA25" i="2"/>
  <c r="S32" i="2"/>
  <c r="T32" i="2" s="1"/>
  <c r="V32" i="2" s="1"/>
  <c r="Y40" i="2"/>
  <c r="K31" i="10"/>
  <c r="S31" i="10" s="1"/>
  <c r="T31" i="10" s="1"/>
  <c r="K18" i="9"/>
  <c r="S18" i="9" s="1"/>
  <c r="K23" i="9"/>
  <c r="R28" i="9"/>
  <c r="S28" i="9" s="1"/>
  <c r="T28" i="9" s="1"/>
  <c r="V28" i="9" s="1"/>
  <c r="R29" i="8"/>
  <c r="K33" i="8"/>
  <c r="S33" i="8" s="1"/>
  <c r="T33" i="8" s="1"/>
  <c r="K40" i="8"/>
  <c r="R43" i="8"/>
  <c r="S43" i="8" s="1"/>
  <c r="K22" i="7"/>
  <c r="S22" i="7" s="1"/>
  <c r="T22" i="7" s="1"/>
  <c r="V22" i="7" s="1"/>
  <c r="K33" i="7"/>
  <c r="K37" i="7"/>
  <c r="S37" i="7" s="1"/>
  <c r="T37" i="7" s="1"/>
  <c r="V37" i="7" s="1"/>
  <c r="K15" i="6"/>
  <c r="R20" i="5"/>
  <c r="S20" i="5" s="1"/>
  <c r="T20" i="5" s="1"/>
  <c r="K19" i="5"/>
  <c r="S19" i="5" s="1"/>
  <c r="T19" i="5" s="1"/>
  <c r="V19" i="5" s="1"/>
  <c r="K23" i="5"/>
  <c r="S23" i="5" s="1"/>
  <c r="R34" i="5"/>
  <c r="R28" i="4"/>
  <c r="R19" i="4"/>
  <c r="K25" i="3"/>
  <c r="S25" i="3" s="1"/>
  <c r="K29" i="3"/>
  <c r="S29" i="3" s="1"/>
  <c r="T29" i="3" s="1"/>
  <c r="K16" i="2"/>
  <c r="S16" i="2" s="1"/>
  <c r="K20" i="2"/>
  <c r="S20" i="2" s="1"/>
  <c r="T20" i="2" s="1"/>
  <c r="V20" i="2" s="1"/>
  <c r="K33" i="2"/>
  <c r="S33" i="2" s="1"/>
  <c r="T33" i="2" s="1"/>
  <c r="V33" i="2" s="1"/>
  <c r="K37" i="2"/>
  <c r="S37" i="2" s="1"/>
  <c r="AA40" i="2"/>
  <c r="W15" i="12"/>
  <c r="V14" i="12"/>
  <c r="U14" i="12"/>
  <c r="W44" i="2"/>
  <c r="U40" i="2"/>
  <c r="S41" i="2"/>
  <c r="T41" i="2" s="1"/>
  <c r="U39" i="2"/>
  <c r="V39" i="2"/>
  <c r="Z41" i="2"/>
  <c r="AA41" i="2" s="1"/>
  <c r="U32" i="2"/>
  <c r="U33" i="2"/>
  <c r="Z34" i="2"/>
  <c r="AA34" i="2" s="1"/>
  <c r="W30" i="2"/>
  <c r="T30" i="2"/>
  <c r="U25" i="2"/>
  <c r="AA27" i="2"/>
  <c r="U27" i="2"/>
  <c r="W27" i="2" s="1"/>
  <c r="V27" i="2"/>
  <c r="Z27" i="2"/>
  <c r="W23" i="2"/>
  <c r="V19" i="2"/>
  <c r="U19" i="2"/>
  <c r="W19" i="2" s="1"/>
  <c r="AA18" i="2"/>
  <c r="U18" i="2"/>
  <c r="V18" i="2"/>
  <c r="Z18" i="2"/>
  <c r="W16" i="2"/>
  <c r="T16" i="2"/>
  <c r="Z16" i="2"/>
  <c r="V41" i="3"/>
  <c r="U41" i="3"/>
  <c r="V43" i="3"/>
  <c r="U43" i="3"/>
  <c r="W43" i="3" s="1"/>
  <c r="Y43" i="3"/>
  <c r="AA43" i="3" s="1"/>
  <c r="Y42" i="3"/>
  <c r="AA42" i="3" s="1"/>
  <c r="S36" i="3"/>
  <c r="T36" i="3" s="1"/>
  <c r="V35" i="3"/>
  <c r="U35" i="3"/>
  <c r="U34" i="3"/>
  <c r="V34" i="3"/>
  <c r="Z36" i="3"/>
  <c r="AA36" i="3" s="1"/>
  <c r="W32" i="3"/>
  <c r="T32" i="3"/>
  <c r="S28" i="3"/>
  <c r="T28" i="3" s="1"/>
  <c r="U29" i="3"/>
  <c r="V29" i="3"/>
  <c r="S27" i="3"/>
  <c r="T27" i="3" s="1"/>
  <c r="Z27" i="3"/>
  <c r="AA27" i="3" s="1"/>
  <c r="W25" i="3"/>
  <c r="T25" i="3"/>
  <c r="Z25" i="3"/>
  <c r="V21" i="3"/>
  <c r="U21" i="3"/>
  <c r="U22" i="3"/>
  <c r="V22" i="3"/>
  <c r="Z22" i="3"/>
  <c r="AA22" i="3" s="1"/>
  <c r="U15" i="3"/>
  <c r="U14" i="3"/>
  <c r="V14" i="3"/>
  <c r="W42" i="4"/>
  <c r="T42" i="4"/>
  <c r="V38" i="4"/>
  <c r="U38" i="4"/>
  <c r="W38" i="4" s="1"/>
  <c r="W35" i="4"/>
  <c r="T35" i="4"/>
  <c r="U17" i="4"/>
  <c r="V17" i="4"/>
  <c r="S19" i="4"/>
  <c r="T19" i="4" s="1"/>
  <c r="V18" i="4"/>
  <c r="U18" i="4"/>
  <c r="Z19" i="4"/>
  <c r="AA19" i="4" s="1"/>
  <c r="W21" i="4"/>
  <c r="T21" i="4"/>
  <c r="Z21" i="4"/>
  <c r="S31" i="4"/>
  <c r="T31" i="4" s="1"/>
  <c r="V32" i="4"/>
  <c r="U32" i="4"/>
  <c r="T28" i="4"/>
  <c r="S41" i="5"/>
  <c r="T41" i="5" s="1"/>
  <c r="S40" i="5"/>
  <c r="T40" i="5" s="1"/>
  <c r="U39" i="5"/>
  <c r="V39" i="5"/>
  <c r="Z40" i="5"/>
  <c r="AA40" i="5" s="1"/>
  <c r="W37" i="5"/>
  <c r="T37" i="5"/>
  <c r="S34" i="5"/>
  <c r="T34" i="5" s="1"/>
  <c r="U32" i="5"/>
  <c r="V32" i="5"/>
  <c r="V33" i="5"/>
  <c r="U33" i="5"/>
  <c r="Z34" i="5"/>
  <c r="AA34" i="5" s="1"/>
  <c r="S25" i="5"/>
  <c r="T25" i="5" s="1"/>
  <c r="Z25" i="5"/>
  <c r="AA25" i="5" s="1"/>
  <c r="W23" i="5"/>
  <c r="T23" i="5"/>
  <c r="AA20" i="5"/>
  <c r="Z19" i="5"/>
  <c r="AA19" i="5" s="1"/>
  <c r="Z22" i="6"/>
  <c r="AA22" i="6" s="1"/>
  <c r="Z29" i="6"/>
  <c r="AA29" i="6" s="1"/>
  <c r="Z28" i="6"/>
  <c r="AA28" i="6" s="1"/>
  <c r="Z42" i="6"/>
  <c r="AA42" i="6" s="1"/>
  <c r="Z36" i="6"/>
  <c r="AA36" i="6" s="1"/>
  <c r="Z16" i="6"/>
  <c r="AA16" i="6" s="1"/>
  <c r="AA21" i="6"/>
  <c r="Z35" i="6"/>
  <c r="AA35" i="6" s="1"/>
  <c r="V42" i="6"/>
  <c r="U42" i="6"/>
  <c r="Y44" i="6"/>
  <c r="AA44" i="6" s="1"/>
  <c r="Y43" i="6"/>
  <c r="AA43" i="6" s="1"/>
  <c r="W40" i="6"/>
  <c r="T40" i="6"/>
  <c r="U36" i="6"/>
  <c r="U35" i="6"/>
  <c r="V35" i="6"/>
  <c r="Z37" i="6"/>
  <c r="AA37" i="6" s="1"/>
  <c r="W33" i="6"/>
  <c r="T33" i="6"/>
  <c r="U28" i="6"/>
  <c r="V28" i="6"/>
  <c r="V29" i="6"/>
  <c r="U29" i="6"/>
  <c r="W29" i="6" s="1"/>
  <c r="U30" i="6"/>
  <c r="V30" i="6"/>
  <c r="Z30" i="6"/>
  <c r="AA30" i="6" s="1"/>
  <c r="T26" i="6"/>
  <c r="W26" i="6"/>
  <c r="AA23" i="6"/>
  <c r="S23" i="6"/>
  <c r="T23" i="6" s="1"/>
  <c r="U22" i="6"/>
  <c r="U21" i="6"/>
  <c r="V21" i="6"/>
  <c r="Z23" i="6"/>
  <c r="W19" i="6"/>
  <c r="T19" i="6"/>
  <c r="V16" i="6"/>
  <c r="U16" i="6"/>
  <c r="AA15" i="6"/>
  <c r="S15" i="6"/>
  <c r="T15" i="6" s="1"/>
  <c r="W40" i="7"/>
  <c r="T40" i="7"/>
  <c r="S36" i="7"/>
  <c r="T36" i="7" s="1"/>
  <c r="AA36" i="7"/>
  <c r="V35" i="7"/>
  <c r="Z35" i="7"/>
  <c r="AA35" i="7" s="1"/>
  <c r="Z33" i="7"/>
  <c r="S29" i="7"/>
  <c r="T29" i="7" s="1"/>
  <c r="S30" i="7"/>
  <c r="T30" i="7" s="1"/>
  <c r="Z30" i="7"/>
  <c r="AA30" i="7" s="1"/>
  <c r="S26" i="7"/>
  <c r="U21" i="7"/>
  <c r="W21" i="7" s="1"/>
  <c r="V21" i="7"/>
  <c r="S23" i="7"/>
  <c r="T23" i="7" s="1"/>
  <c r="Z23" i="7"/>
  <c r="AA23" i="7" s="1"/>
  <c r="W19" i="7"/>
  <c r="T19" i="7"/>
  <c r="AA15" i="7"/>
  <c r="V16" i="7"/>
  <c r="U16" i="7"/>
  <c r="S15" i="7"/>
  <c r="T15" i="7" s="1"/>
  <c r="Z15" i="7"/>
  <c r="W43" i="8"/>
  <c r="T43" i="8"/>
  <c r="U38" i="8"/>
  <c r="V38" i="8"/>
  <c r="V39" i="8"/>
  <c r="U39" i="8"/>
  <c r="S40" i="8"/>
  <c r="T40" i="8" s="1"/>
  <c r="Z40" i="8"/>
  <c r="AA40" i="8" s="1"/>
  <c r="V33" i="8"/>
  <c r="U33" i="8"/>
  <c r="S31" i="8"/>
  <c r="T31" i="8" s="1"/>
  <c r="Z31" i="8"/>
  <c r="AA31" i="8" s="1"/>
  <c r="Z33" i="8"/>
  <c r="AA33" i="8" s="1"/>
  <c r="S29" i="8"/>
  <c r="Z29" i="8"/>
  <c r="V25" i="8"/>
  <c r="U25" i="8"/>
  <c r="S26" i="8"/>
  <c r="T26" i="8" s="1"/>
  <c r="Z26" i="8"/>
  <c r="AA26" i="8" s="1"/>
  <c r="S22" i="8"/>
  <c r="Z22" i="8"/>
  <c r="U19" i="8"/>
  <c r="V19" i="8"/>
  <c r="U18" i="8"/>
  <c r="V18" i="8"/>
  <c r="S17" i="8"/>
  <c r="T17" i="8" s="1"/>
  <c r="Z17" i="8"/>
  <c r="AA17" i="8" s="1"/>
  <c r="W15" i="8"/>
  <c r="T15" i="8"/>
  <c r="Z15" i="8"/>
  <c r="T32" i="9"/>
  <c r="W32" i="9"/>
  <c r="S27" i="9"/>
  <c r="T27" i="9" s="1"/>
  <c r="Z27" i="9"/>
  <c r="AA27" i="9" s="1"/>
  <c r="AA22" i="9"/>
  <c r="V21" i="9"/>
  <c r="U21" i="9"/>
  <c r="S22" i="9"/>
  <c r="T22" i="9" s="1"/>
  <c r="S23" i="9"/>
  <c r="T23" i="9" s="1"/>
  <c r="Z22" i="9"/>
  <c r="V15" i="9"/>
  <c r="U15" i="9"/>
  <c r="U14" i="9"/>
  <c r="V14" i="9"/>
  <c r="W18" i="9"/>
  <c r="T18" i="9"/>
  <c r="V42" i="9"/>
  <c r="U43" i="9"/>
  <c r="V43" i="9"/>
  <c r="V37" i="10"/>
  <c r="U37" i="10"/>
  <c r="W37" i="10" s="1"/>
  <c r="AA38" i="10"/>
  <c r="U36" i="10"/>
  <c r="V36" i="10"/>
  <c r="Z36" i="10"/>
  <c r="AA36" i="10" s="1"/>
  <c r="Z37" i="10"/>
  <c r="AA37" i="10" s="1"/>
  <c r="S34" i="10"/>
  <c r="U29" i="10"/>
  <c r="V29" i="10"/>
  <c r="U30" i="10"/>
  <c r="U31" i="10"/>
  <c r="V31" i="10"/>
  <c r="Z31" i="10"/>
  <c r="AA31" i="10" s="1"/>
  <c r="S27" i="10"/>
  <c r="U23" i="10"/>
  <c r="V23" i="10"/>
  <c r="U22" i="10"/>
  <c r="W22" i="10" s="1"/>
  <c r="V22" i="10"/>
  <c r="S24" i="10"/>
  <c r="T24" i="10" s="1"/>
  <c r="Z24" i="10"/>
  <c r="AA24" i="10" s="1"/>
  <c r="S20" i="10"/>
  <c r="V16" i="10"/>
  <c r="U16" i="10"/>
  <c r="W16" i="10" s="1"/>
  <c r="U15" i="10"/>
  <c r="V15" i="10"/>
  <c r="Z17" i="10"/>
  <c r="AA17" i="10" s="1"/>
  <c r="W44" i="11"/>
  <c r="T44" i="11"/>
  <c r="V41" i="11"/>
  <c r="U41" i="11"/>
  <c r="S39" i="11"/>
  <c r="T39" i="11" s="1"/>
  <c r="Z39" i="11"/>
  <c r="AA39" i="11" s="1"/>
  <c r="W37" i="11"/>
  <c r="T37" i="11"/>
  <c r="V33" i="11"/>
  <c r="U33" i="11"/>
  <c r="V34" i="11"/>
  <c r="U34" i="11"/>
  <c r="W30" i="11"/>
  <c r="T30" i="11"/>
  <c r="Z30" i="11"/>
  <c r="AA27" i="11"/>
  <c r="V25" i="11"/>
  <c r="U25" i="11"/>
  <c r="W25" i="11" s="1"/>
  <c r="U26" i="11"/>
  <c r="V26" i="11"/>
  <c r="Z27" i="11"/>
  <c r="V19" i="11"/>
  <c r="U19" i="11"/>
  <c r="S18" i="11"/>
  <c r="T18" i="11" s="1"/>
  <c r="U20" i="11"/>
  <c r="V20" i="11"/>
  <c r="T16" i="11"/>
  <c r="W16" i="11"/>
  <c r="U41" i="12"/>
  <c r="V41" i="12"/>
  <c r="V42" i="12"/>
  <c r="U42" i="12"/>
  <c r="W42" i="12" s="1"/>
  <c r="V43" i="12"/>
  <c r="U43" i="12"/>
  <c r="Y41" i="12"/>
  <c r="AA41" i="12" s="1"/>
  <c r="W39" i="12"/>
  <c r="T39" i="12"/>
  <c r="U36" i="12"/>
  <c r="V36" i="12"/>
  <c r="V35" i="12"/>
  <c r="U35" i="12"/>
  <c r="S34" i="12"/>
  <c r="T34" i="12" s="1"/>
  <c r="Z34" i="12"/>
  <c r="AA34" i="12" s="1"/>
  <c r="W32" i="12"/>
  <c r="T32" i="12"/>
  <c r="V28" i="12"/>
  <c r="U28" i="12"/>
  <c r="AA27" i="12"/>
  <c r="U29" i="12"/>
  <c r="V29" i="12"/>
  <c r="Z29" i="12"/>
  <c r="AA29" i="12" s="1"/>
  <c r="T25" i="12"/>
  <c r="W25" i="12"/>
  <c r="U20" i="12"/>
  <c r="V20" i="12"/>
  <c r="V21" i="12"/>
  <c r="W21" i="12" s="1"/>
  <c r="Z22" i="12"/>
  <c r="AA22" i="12" s="1"/>
  <c r="W18" i="12"/>
  <c r="T18" i="12"/>
  <c r="W42" i="13"/>
  <c r="V37" i="13"/>
  <c r="U37" i="13"/>
  <c r="S39" i="13"/>
  <c r="T39" i="13" s="1"/>
  <c r="U38" i="13"/>
  <c r="V38" i="13"/>
  <c r="Z39" i="13"/>
  <c r="AA39" i="13" s="1"/>
  <c r="U30" i="13"/>
  <c r="V30" i="13"/>
  <c r="S32" i="13"/>
  <c r="T32" i="13" s="1"/>
  <c r="U31" i="13"/>
  <c r="W31" i="13" s="1"/>
  <c r="V31" i="13"/>
  <c r="Z32" i="13"/>
  <c r="AA32" i="13" s="1"/>
  <c r="W28" i="13"/>
  <c r="T28" i="13"/>
  <c r="S25" i="13"/>
  <c r="T25" i="13" s="1"/>
  <c r="V24" i="13"/>
  <c r="W24" i="13" s="1"/>
  <c r="Z25" i="13"/>
  <c r="AA25" i="13" s="1"/>
  <c r="S21" i="13"/>
  <c r="Z21" i="13"/>
  <c r="U16" i="13"/>
  <c r="V16" i="13"/>
  <c r="S18" i="13"/>
  <c r="T18" i="13" s="1"/>
  <c r="Z18" i="13"/>
  <c r="AA18" i="13" s="1"/>
  <c r="S14" i="13"/>
  <c r="G20" i="8"/>
  <c r="J20" i="8"/>
  <c r="K20" i="8" s="1"/>
  <c r="N20" i="8"/>
  <c r="Q20" i="8"/>
  <c r="X20" i="8"/>
  <c r="Y20" i="8" s="1"/>
  <c r="G42" i="2"/>
  <c r="J42" i="2"/>
  <c r="K42" i="2" s="1"/>
  <c r="N42" i="2"/>
  <c r="Q42" i="2"/>
  <c r="X42" i="2"/>
  <c r="Y42" i="2" s="1"/>
  <c r="G35" i="2"/>
  <c r="J35" i="2"/>
  <c r="N35" i="2"/>
  <c r="R35" i="2" s="1"/>
  <c r="Q35" i="2"/>
  <c r="X35" i="2"/>
  <c r="Y35" i="2" s="1"/>
  <c r="G28" i="2"/>
  <c r="J28" i="2"/>
  <c r="K28" i="2" s="1"/>
  <c r="N28" i="2"/>
  <c r="R28" i="2" s="1"/>
  <c r="Q28" i="2"/>
  <c r="X28" i="2"/>
  <c r="Y28" i="2" s="1"/>
  <c r="G21" i="2"/>
  <c r="J21" i="2"/>
  <c r="N21" i="2"/>
  <c r="R21" i="2" s="1"/>
  <c r="Q21" i="2"/>
  <c r="X21" i="2"/>
  <c r="Y21" i="2" s="1"/>
  <c r="G14" i="2"/>
  <c r="J14" i="2"/>
  <c r="N14" i="2"/>
  <c r="Q14" i="2"/>
  <c r="R14" i="2" s="1"/>
  <c r="X14" i="2"/>
  <c r="Y14" i="2" s="1"/>
  <c r="G37" i="3"/>
  <c r="J37" i="3"/>
  <c r="N37" i="3"/>
  <c r="Q37" i="3"/>
  <c r="R37" i="3" s="1"/>
  <c r="X37" i="3"/>
  <c r="Y37" i="3" s="1"/>
  <c r="G30" i="3"/>
  <c r="J30" i="3"/>
  <c r="K30" i="3" s="1"/>
  <c r="N30" i="3"/>
  <c r="Q30" i="3"/>
  <c r="X30" i="3"/>
  <c r="Y30" i="3" s="1"/>
  <c r="G16" i="3"/>
  <c r="J16" i="3"/>
  <c r="K16" i="3" s="1"/>
  <c r="S16" i="3" s="1"/>
  <c r="T16" i="3" s="1"/>
  <c r="N16" i="3"/>
  <c r="R16" i="3" s="1"/>
  <c r="Q16" i="3"/>
  <c r="X16" i="3"/>
  <c r="Y16" i="3" s="1"/>
  <c r="G40" i="4"/>
  <c r="J40" i="4"/>
  <c r="K40" i="4" s="1"/>
  <c r="N40" i="4"/>
  <c r="Q40" i="4"/>
  <c r="R40" i="4" s="1"/>
  <c r="X40" i="4"/>
  <c r="Y40" i="4" s="1"/>
  <c r="G33" i="4"/>
  <c r="J33" i="4"/>
  <c r="K33" i="4"/>
  <c r="S33" i="4" s="1"/>
  <c r="T33" i="4" s="1"/>
  <c r="N33" i="4"/>
  <c r="Q33" i="4"/>
  <c r="R33" i="4" s="1"/>
  <c r="X33" i="4"/>
  <c r="Y33" i="4" s="1"/>
  <c r="G23" i="4"/>
  <c r="J23" i="4"/>
  <c r="N23" i="4"/>
  <c r="Q23" i="4"/>
  <c r="R23" i="4" s="1"/>
  <c r="X23" i="4"/>
  <c r="Y23" i="4" s="1"/>
  <c r="G42" i="5"/>
  <c r="J42" i="5"/>
  <c r="N42" i="5"/>
  <c r="Q42" i="5"/>
  <c r="R42" i="5" s="1"/>
  <c r="X42" i="5"/>
  <c r="Y42" i="5" s="1"/>
  <c r="G35" i="5"/>
  <c r="K35" i="5" s="1"/>
  <c r="J35" i="5"/>
  <c r="N35" i="5"/>
  <c r="R35" i="5" s="1"/>
  <c r="Q35" i="5"/>
  <c r="X35" i="5"/>
  <c r="Y35" i="5" s="1"/>
  <c r="G31" i="6"/>
  <c r="J31" i="6"/>
  <c r="N31" i="6"/>
  <c r="Q31" i="6"/>
  <c r="X31" i="6"/>
  <c r="Y31" i="6" s="1"/>
  <c r="G24" i="6"/>
  <c r="J24" i="6"/>
  <c r="N24" i="6"/>
  <c r="Q24" i="6"/>
  <c r="R24" i="6" s="1"/>
  <c r="X24" i="6"/>
  <c r="Y24" i="6" s="1"/>
  <c r="G17" i="6"/>
  <c r="J17" i="6"/>
  <c r="N17" i="6"/>
  <c r="Q17" i="6"/>
  <c r="R17" i="6" s="1"/>
  <c r="X17" i="6"/>
  <c r="Y17" i="6" s="1"/>
  <c r="G38" i="6"/>
  <c r="J38" i="6"/>
  <c r="K38" i="6" s="1"/>
  <c r="N38" i="6"/>
  <c r="Q38" i="6"/>
  <c r="X38" i="6"/>
  <c r="Y38" i="6" s="1"/>
  <c r="G21" i="5"/>
  <c r="J21" i="5"/>
  <c r="K21" i="5" s="1"/>
  <c r="N21" i="5"/>
  <c r="Q21" i="5"/>
  <c r="X21" i="5"/>
  <c r="Y21" i="5" s="1"/>
  <c r="G38" i="7"/>
  <c r="J38" i="7"/>
  <c r="K38" i="7" s="1"/>
  <c r="N38" i="7"/>
  <c r="Q38" i="7"/>
  <c r="R38" i="7" s="1"/>
  <c r="X38" i="7"/>
  <c r="Y38" i="7" s="1"/>
  <c r="G31" i="7"/>
  <c r="J31" i="7"/>
  <c r="N31" i="7"/>
  <c r="R31" i="7" s="1"/>
  <c r="Q31" i="7"/>
  <c r="X31" i="7"/>
  <c r="Y31" i="7"/>
  <c r="Z31" i="7"/>
  <c r="G24" i="7"/>
  <c r="J24" i="7"/>
  <c r="N24" i="7"/>
  <c r="Q24" i="7"/>
  <c r="X24" i="7"/>
  <c r="Y24" i="7" s="1"/>
  <c r="G17" i="7"/>
  <c r="J17" i="7"/>
  <c r="K17" i="7"/>
  <c r="N17" i="7"/>
  <c r="Q17" i="7"/>
  <c r="X17" i="7"/>
  <c r="Y17" i="7" s="1"/>
  <c r="G41" i="8"/>
  <c r="J41" i="8"/>
  <c r="K41" i="8" s="1"/>
  <c r="N41" i="8"/>
  <c r="Q41" i="8"/>
  <c r="R41" i="8" s="1"/>
  <c r="X41" i="8"/>
  <c r="Y41" i="8" s="1"/>
  <c r="G34" i="8"/>
  <c r="J34" i="8"/>
  <c r="N34" i="8"/>
  <c r="Q34" i="8"/>
  <c r="X34" i="8"/>
  <c r="Y34" i="8" s="1"/>
  <c r="G27" i="8"/>
  <c r="J27" i="8"/>
  <c r="K27" i="8"/>
  <c r="N27" i="8"/>
  <c r="Q27" i="8"/>
  <c r="X27" i="8"/>
  <c r="Y27" i="8" s="1"/>
  <c r="X44" i="9"/>
  <c r="Z44" i="9" s="1"/>
  <c r="Q44" i="9"/>
  <c r="N44" i="9"/>
  <c r="J44" i="9"/>
  <c r="G44" i="9"/>
  <c r="X37" i="9"/>
  <c r="Z37" i="9" s="1"/>
  <c r="Q37" i="9"/>
  <c r="R37" i="9" s="1"/>
  <c r="N37" i="9"/>
  <c r="J37" i="9"/>
  <c r="K37" i="9" s="1"/>
  <c r="G37" i="9"/>
  <c r="G30" i="9"/>
  <c r="J30" i="9"/>
  <c r="K30" i="9" s="1"/>
  <c r="N30" i="9"/>
  <c r="Q30" i="9"/>
  <c r="X30" i="9"/>
  <c r="Y30" i="9" s="1"/>
  <c r="G16" i="9"/>
  <c r="J16" i="9"/>
  <c r="N16" i="9"/>
  <c r="Q16" i="9"/>
  <c r="X16" i="9"/>
  <c r="Y16" i="9" s="1"/>
  <c r="G39" i="10"/>
  <c r="J39" i="10"/>
  <c r="N39" i="10"/>
  <c r="Q39" i="10"/>
  <c r="R39" i="10" s="1"/>
  <c r="X39" i="10"/>
  <c r="Y39" i="10" s="1"/>
  <c r="G32" i="10"/>
  <c r="K32" i="10" s="1"/>
  <c r="J32" i="10"/>
  <c r="N32" i="10"/>
  <c r="Q32" i="10"/>
  <c r="X32" i="10"/>
  <c r="Y32" i="10" s="1"/>
  <c r="G25" i="10"/>
  <c r="J25" i="10"/>
  <c r="N25" i="10"/>
  <c r="Q25" i="10"/>
  <c r="X25" i="10"/>
  <c r="Y25" i="10" s="1"/>
  <c r="G18" i="10"/>
  <c r="J18" i="10"/>
  <c r="N18" i="10"/>
  <c r="Q18" i="10"/>
  <c r="R18" i="10" s="1"/>
  <c r="X18" i="10"/>
  <c r="Y18" i="10" s="1"/>
  <c r="G42" i="11"/>
  <c r="J42" i="11"/>
  <c r="N42" i="11"/>
  <c r="Q42" i="11"/>
  <c r="R42" i="11" s="1"/>
  <c r="X42" i="11"/>
  <c r="Y42" i="11" s="1"/>
  <c r="G35" i="11"/>
  <c r="J35" i="11"/>
  <c r="K35" i="11" s="1"/>
  <c r="N35" i="11"/>
  <c r="Q35" i="11"/>
  <c r="R35" i="11" s="1"/>
  <c r="X35" i="11"/>
  <c r="Y35" i="11" s="1"/>
  <c r="G28" i="11"/>
  <c r="J28" i="11"/>
  <c r="K28" i="11" s="1"/>
  <c r="N28" i="11"/>
  <c r="Q28" i="11"/>
  <c r="X28" i="11"/>
  <c r="Y28" i="11" s="1"/>
  <c r="G21" i="11"/>
  <c r="J21" i="11"/>
  <c r="K21" i="11" s="1"/>
  <c r="N21" i="11"/>
  <c r="Q21" i="11"/>
  <c r="X21" i="11"/>
  <c r="Y21" i="11" s="1"/>
  <c r="G14" i="11"/>
  <c r="J14" i="11"/>
  <c r="K14" i="11" s="1"/>
  <c r="N14" i="11"/>
  <c r="Q14" i="11"/>
  <c r="R14" i="11" s="1"/>
  <c r="X14" i="11"/>
  <c r="Y14" i="11" s="1"/>
  <c r="G37" i="12"/>
  <c r="J37" i="12"/>
  <c r="K37" i="12" s="1"/>
  <c r="N37" i="12"/>
  <c r="Q37" i="12"/>
  <c r="X37" i="12"/>
  <c r="Z37" i="12" s="1"/>
  <c r="G30" i="12"/>
  <c r="K30" i="12" s="1"/>
  <c r="J30" i="12"/>
  <c r="N30" i="12"/>
  <c r="Q30" i="12"/>
  <c r="X30" i="12"/>
  <c r="Y30" i="12" s="1"/>
  <c r="G23" i="12"/>
  <c r="J23" i="12"/>
  <c r="N23" i="12"/>
  <c r="Q23" i="12"/>
  <c r="X23" i="12"/>
  <c r="Y23" i="12" s="1"/>
  <c r="U28" i="9" l="1"/>
  <c r="V29" i="9"/>
  <c r="AA42" i="9"/>
  <c r="W42" i="9"/>
  <c r="W42" i="10"/>
  <c r="V33" i="10"/>
  <c r="U33" i="10"/>
  <c r="W38" i="11"/>
  <c r="V32" i="11"/>
  <c r="U32" i="11"/>
  <c r="W36" i="8"/>
  <c r="T36" i="8"/>
  <c r="U27" i="12"/>
  <c r="V27" i="12"/>
  <c r="V32" i="8"/>
  <c r="U32" i="8"/>
  <c r="W32" i="8" s="1"/>
  <c r="U44" i="6"/>
  <c r="V44" i="6"/>
  <c r="V20" i="3"/>
  <c r="U20" i="3"/>
  <c r="S30" i="12"/>
  <c r="T30" i="12" s="1"/>
  <c r="U28" i="7"/>
  <c r="V28" i="7"/>
  <c r="V17" i="10"/>
  <c r="U17" i="10"/>
  <c r="W17" i="10" s="1"/>
  <c r="S28" i="2"/>
  <c r="T28" i="2" s="1"/>
  <c r="V23" i="13"/>
  <c r="W19" i="8"/>
  <c r="V24" i="8"/>
  <c r="U22" i="7"/>
  <c r="W40" i="2"/>
  <c r="K44" i="9"/>
  <c r="AA31" i="7"/>
  <c r="R23" i="12"/>
  <c r="K42" i="11"/>
  <c r="R25" i="10"/>
  <c r="R16" i="9"/>
  <c r="R44" i="9"/>
  <c r="R38" i="6"/>
  <c r="S38" i="6" s="1"/>
  <c r="T38" i="6" s="1"/>
  <c r="K17" i="6"/>
  <c r="R31" i="6"/>
  <c r="K23" i="4"/>
  <c r="K37" i="3"/>
  <c r="R42" i="2"/>
  <c r="S42" i="2" s="1"/>
  <c r="T42" i="2" s="1"/>
  <c r="W20" i="11"/>
  <c r="W33" i="11"/>
  <c r="U40" i="11"/>
  <c r="W40" i="11" s="1"/>
  <c r="W36" i="10"/>
  <c r="W29" i="9"/>
  <c r="W21" i="3"/>
  <c r="U42" i="3"/>
  <c r="W42" i="3" s="1"/>
  <c r="U26" i="2"/>
  <c r="W26" i="2" s="1"/>
  <c r="S37" i="9"/>
  <c r="T37" i="9" s="1"/>
  <c r="V37" i="9" s="1"/>
  <c r="T25" i="9"/>
  <c r="U37" i="7"/>
  <c r="W37" i="7" s="1"/>
  <c r="U19" i="5"/>
  <c r="W19" i="5" s="1"/>
  <c r="S22" i="12"/>
  <c r="T22" i="12" s="1"/>
  <c r="S35" i="5"/>
  <c r="T35" i="5" s="1"/>
  <c r="Z28" i="11"/>
  <c r="AA28" i="11" s="1"/>
  <c r="K23" i="12"/>
  <c r="Y37" i="12"/>
  <c r="AA37" i="12" s="1"/>
  <c r="K25" i="10"/>
  <c r="K16" i="9"/>
  <c r="R34" i="8"/>
  <c r="R24" i="7"/>
  <c r="K31" i="6"/>
  <c r="R30" i="3"/>
  <c r="K21" i="2"/>
  <c r="S21" i="2" s="1"/>
  <c r="T21" i="2" s="1"/>
  <c r="R20" i="8"/>
  <c r="W20" i="12"/>
  <c r="W28" i="12"/>
  <c r="W19" i="11"/>
  <c r="T39" i="3"/>
  <c r="U39" i="3" s="1"/>
  <c r="W41" i="3"/>
  <c r="AA23" i="3"/>
  <c r="S30" i="3"/>
  <c r="T30" i="3" s="1"/>
  <c r="W15" i="3"/>
  <c r="R37" i="12"/>
  <c r="R28" i="11"/>
  <c r="R30" i="9"/>
  <c r="R27" i="8"/>
  <c r="S27" i="8" s="1"/>
  <c r="T27" i="8" s="1"/>
  <c r="K34" i="8"/>
  <c r="R17" i="7"/>
  <c r="S17" i="7" s="1"/>
  <c r="T17" i="7" s="1"/>
  <c r="K24" i="7"/>
  <c r="K31" i="7"/>
  <c r="S31" i="7" s="1"/>
  <c r="T31" i="7" s="1"/>
  <c r="R21" i="5"/>
  <c r="K35" i="2"/>
  <c r="S35" i="2" s="1"/>
  <c r="T35" i="2" s="1"/>
  <c r="V17" i="13"/>
  <c r="T35" i="13"/>
  <c r="W35" i="12"/>
  <c r="W34" i="11"/>
  <c r="W14" i="9"/>
  <c r="U26" i="5"/>
  <c r="W26" i="5" s="1"/>
  <c r="V25" i="4"/>
  <c r="W29" i="3"/>
  <c r="W34" i="3"/>
  <c r="U20" i="2"/>
  <c r="W20" i="2" s="1"/>
  <c r="V34" i="2"/>
  <c r="W34" i="2" s="1"/>
  <c r="R30" i="12"/>
  <c r="R21" i="11"/>
  <c r="K18" i="10"/>
  <c r="R32" i="10"/>
  <c r="K39" i="10"/>
  <c r="K24" i="6"/>
  <c r="K42" i="5"/>
  <c r="K14" i="2"/>
  <c r="W43" i="12"/>
  <c r="W15" i="9"/>
  <c r="W25" i="8"/>
  <c r="W18" i="4"/>
  <c r="S41" i="10"/>
  <c r="W14" i="12"/>
  <c r="V44" i="2"/>
  <c r="U44" i="2"/>
  <c r="W39" i="2"/>
  <c r="U41" i="2"/>
  <c r="V41" i="2"/>
  <c r="W37" i="2"/>
  <c r="T37" i="2"/>
  <c r="W32" i="2"/>
  <c r="W33" i="2"/>
  <c r="U30" i="2"/>
  <c r="V30" i="2"/>
  <c r="W25" i="2"/>
  <c r="U23" i="2"/>
  <c r="V23" i="2"/>
  <c r="W18" i="2"/>
  <c r="U16" i="2"/>
  <c r="V16" i="2"/>
  <c r="W35" i="3"/>
  <c r="U36" i="3"/>
  <c r="V36" i="3"/>
  <c r="U32" i="3"/>
  <c r="V32" i="3"/>
  <c r="V28" i="3"/>
  <c r="U28" i="3"/>
  <c r="W28" i="3" s="1"/>
  <c r="U27" i="3"/>
  <c r="V27" i="3"/>
  <c r="U25" i="3"/>
  <c r="V25" i="3"/>
  <c r="W20" i="3"/>
  <c r="W22" i="3"/>
  <c r="U23" i="3"/>
  <c r="V23" i="3"/>
  <c r="W14" i="3"/>
  <c r="U42" i="4"/>
  <c r="V42" i="4"/>
  <c r="U35" i="4"/>
  <c r="V35" i="4"/>
  <c r="W25" i="4"/>
  <c r="W17" i="4"/>
  <c r="U19" i="4"/>
  <c r="W19" i="4" s="1"/>
  <c r="V19" i="4"/>
  <c r="U21" i="4"/>
  <c r="V21" i="4"/>
  <c r="U31" i="4"/>
  <c r="V31" i="4"/>
  <c r="W32" i="4"/>
  <c r="U28" i="4"/>
  <c r="V28" i="4"/>
  <c r="U41" i="5"/>
  <c r="V41" i="5"/>
  <c r="W39" i="5"/>
  <c r="V40" i="5"/>
  <c r="U40" i="5"/>
  <c r="U37" i="5"/>
  <c r="V37" i="5"/>
  <c r="W33" i="5"/>
  <c r="W32" i="5"/>
  <c r="U34" i="5"/>
  <c r="V34" i="5"/>
  <c r="U25" i="5"/>
  <c r="V25" i="5"/>
  <c r="U23" i="5"/>
  <c r="V23" i="5"/>
  <c r="U20" i="5"/>
  <c r="V20" i="5"/>
  <c r="W16" i="6"/>
  <c r="W21" i="6"/>
  <c r="W42" i="6"/>
  <c r="W22" i="6"/>
  <c r="W30" i="6"/>
  <c r="W44" i="6"/>
  <c r="V43" i="6"/>
  <c r="U43" i="6"/>
  <c r="U40" i="6"/>
  <c r="V40" i="6"/>
  <c r="W35" i="6"/>
  <c r="U37" i="6"/>
  <c r="V37" i="6"/>
  <c r="W36" i="6"/>
  <c r="U33" i="6"/>
  <c r="V33" i="6"/>
  <c r="W28" i="6"/>
  <c r="U26" i="6"/>
  <c r="V26" i="6"/>
  <c r="U23" i="6"/>
  <c r="V23" i="6"/>
  <c r="U19" i="6"/>
  <c r="V19" i="6"/>
  <c r="U15" i="6"/>
  <c r="V15" i="6"/>
  <c r="V40" i="7"/>
  <c r="U40" i="7"/>
  <c r="W35" i="7"/>
  <c r="V36" i="7"/>
  <c r="U36" i="7"/>
  <c r="W33" i="7"/>
  <c r="T33" i="7"/>
  <c r="U30" i="7"/>
  <c r="V30" i="7"/>
  <c r="V29" i="7"/>
  <c r="U29" i="7"/>
  <c r="W29" i="7" s="1"/>
  <c r="W26" i="7"/>
  <c r="T26" i="7"/>
  <c r="U23" i="7"/>
  <c r="W23" i="7" s="1"/>
  <c r="V23" i="7"/>
  <c r="W22" i="7"/>
  <c r="U19" i="7"/>
  <c r="V19" i="7"/>
  <c r="U15" i="7"/>
  <c r="V15" i="7"/>
  <c r="W16" i="7"/>
  <c r="V43" i="8"/>
  <c r="U43" i="8"/>
  <c r="W38" i="8"/>
  <c r="U40" i="8"/>
  <c r="W40" i="8" s="1"/>
  <c r="V40" i="8"/>
  <c r="W39" i="8"/>
  <c r="U36" i="8"/>
  <c r="V36" i="8"/>
  <c r="U31" i="8"/>
  <c r="W31" i="8" s="1"/>
  <c r="V31" i="8"/>
  <c r="W33" i="8"/>
  <c r="W29" i="8"/>
  <c r="T29" i="8"/>
  <c r="U26" i="8"/>
  <c r="V26" i="8"/>
  <c r="W24" i="8"/>
  <c r="W22" i="8"/>
  <c r="T22" i="8"/>
  <c r="W18" i="8"/>
  <c r="U17" i="8"/>
  <c r="W17" i="8" s="1"/>
  <c r="V17" i="8"/>
  <c r="U15" i="8"/>
  <c r="V15" i="8"/>
  <c r="V32" i="9"/>
  <c r="U32" i="9"/>
  <c r="U27" i="9"/>
  <c r="V27" i="9"/>
  <c r="W28" i="9"/>
  <c r="U25" i="9"/>
  <c r="V25" i="9"/>
  <c r="V22" i="9"/>
  <c r="U22" i="9"/>
  <c r="V23" i="9"/>
  <c r="U23" i="9"/>
  <c r="W21" i="9"/>
  <c r="U18" i="9"/>
  <c r="V18" i="9"/>
  <c r="W43" i="9"/>
  <c r="U38" i="10"/>
  <c r="W38" i="10" s="1"/>
  <c r="V38" i="10"/>
  <c r="W34" i="10"/>
  <c r="T34" i="10"/>
  <c r="W29" i="10"/>
  <c r="W31" i="10"/>
  <c r="W30" i="10"/>
  <c r="W27" i="10"/>
  <c r="T27" i="10"/>
  <c r="W23" i="10"/>
  <c r="U24" i="10"/>
  <c r="V24" i="10"/>
  <c r="W20" i="10"/>
  <c r="T20" i="10"/>
  <c r="W15" i="10"/>
  <c r="V44" i="11"/>
  <c r="U44" i="11"/>
  <c r="U39" i="11"/>
  <c r="W39" i="11" s="1"/>
  <c r="V39" i="11"/>
  <c r="W41" i="11"/>
  <c r="V37" i="11"/>
  <c r="U37" i="11"/>
  <c r="U30" i="11"/>
  <c r="V30" i="11"/>
  <c r="W26" i="11"/>
  <c r="U27" i="11"/>
  <c r="V27" i="11"/>
  <c r="V18" i="11"/>
  <c r="U18" i="11"/>
  <c r="W18" i="11" s="1"/>
  <c r="U16" i="11"/>
  <c r="V16" i="11"/>
  <c r="W41" i="12"/>
  <c r="U39" i="12"/>
  <c r="V39" i="12"/>
  <c r="W36" i="12"/>
  <c r="U34" i="12"/>
  <c r="V34" i="12"/>
  <c r="U32" i="12"/>
  <c r="V32" i="12"/>
  <c r="W29" i="12"/>
  <c r="W27" i="12"/>
  <c r="V25" i="12"/>
  <c r="U25" i="12"/>
  <c r="U18" i="12"/>
  <c r="V18" i="12"/>
  <c r="V42" i="13"/>
  <c r="U42" i="13"/>
  <c r="W38" i="13"/>
  <c r="U39" i="13"/>
  <c r="V39" i="13"/>
  <c r="W37" i="13"/>
  <c r="U35" i="13"/>
  <c r="V35" i="13"/>
  <c r="U32" i="13"/>
  <c r="V32" i="13"/>
  <c r="W30" i="13"/>
  <c r="U28" i="13"/>
  <c r="V28" i="13"/>
  <c r="U25" i="13"/>
  <c r="V25" i="13"/>
  <c r="W23" i="13"/>
  <c r="W21" i="13"/>
  <c r="T21" i="13"/>
  <c r="W16" i="13"/>
  <c r="U18" i="13"/>
  <c r="V18" i="13"/>
  <c r="W17" i="13"/>
  <c r="W14" i="13"/>
  <c r="T14" i="13"/>
  <c r="S20" i="8"/>
  <c r="T20" i="8" s="1"/>
  <c r="Z20" i="8"/>
  <c r="AA20" i="8" s="1"/>
  <c r="Z42" i="2"/>
  <c r="AA42" i="2" s="1"/>
  <c r="U35" i="2"/>
  <c r="V35" i="2"/>
  <c r="Z35" i="2"/>
  <c r="AA35" i="2" s="1"/>
  <c r="U28" i="2"/>
  <c r="V28" i="2"/>
  <c r="Z28" i="2"/>
  <c r="AA28" i="2" s="1"/>
  <c r="U21" i="2"/>
  <c r="V21" i="2"/>
  <c r="Z21" i="2"/>
  <c r="AA21" i="2" s="1"/>
  <c r="S14" i="2"/>
  <c r="T14" i="2" s="1"/>
  <c r="Z14" i="2"/>
  <c r="AA14" i="2" s="1"/>
  <c r="S37" i="3"/>
  <c r="T37" i="3" s="1"/>
  <c r="Z37" i="3"/>
  <c r="AA37" i="3" s="1"/>
  <c r="U30" i="3"/>
  <c r="W30" i="3" s="1"/>
  <c r="V30" i="3"/>
  <c r="Z30" i="3"/>
  <c r="AA30" i="3" s="1"/>
  <c r="U16" i="3"/>
  <c r="V16" i="3"/>
  <c r="Z16" i="3"/>
  <c r="AA16" i="3" s="1"/>
  <c r="S40" i="4"/>
  <c r="T40" i="4" s="1"/>
  <c r="Z40" i="4"/>
  <c r="AA40" i="4" s="1"/>
  <c r="U33" i="4"/>
  <c r="V33" i="4"/>
  <c r="Z33" i="4"/>
  <c r="AA33" i="4" s="1"/>
  <c r="S23" i="4"/>
  <c r="T23" i="4" s="1"/>
  <c r="Z23" i="4"/>
  <c r="AA23" i="4" s="1"/>
  <c r="S42" i="5"/>
  <c r="T42" i="5" s="1"/>
  <c r="Z42" i="5"/>
  <c r="AA42" i="5" s="1"/>
  <c r="U35" i="5"/>
  <c r="V35" i="5"/>
  <c r="Z35" i="5"/>
  <c r="AA35" i="5" s="1"/>
  <c r="S31" i="6"/>
  <c r="T31" i="6" s="1"/>
  <c r="Z31" i="6"/>
  <c r="AA31" i="6" s="1"/>
  <c r="S24" i="6"/>
  <c r="T24" i="6" s="1"/>
  <c r="Z24" i="6"/>
  <c r="AA24" i="6" s="1"/>
  <c r="S17" i="6"/>
  <c r="T17" i="6" s="1"/>
  <c r="Z17" i="6"/>
  <c r="AA17" i="6" s="1"/>
  <c r="Z38" i="6"/>
  <c r="AA38" i="6" s="1"/>
  <c r="S21" i="5"/>
  <c r="T21" i="5" s="1"/>
  <c r="Z21" i="5"/>
  <c r="AA21" i="5" s="1"/>
  <c r="S38" i="7"/>
  <c r="T38" i="7" s="1"/>
  <c r="Z38" i="7"/>
  <c r="AA38" i="7" s="1"/>
  <c r="V31" i="7"/>
  <c r="U31" i="7"/>
  <c r="W31" i="7" s="1"/>
  <c r="S24" i="7"/>
  <c r="T24" i="7" s="1"/>
  <c r="Z24" i="7"/>
  <c r="AA24" i="7" s="1"/>
  <c r="Z17" i="7"/>
  <c r="AA17" i="7" s="1"/>
  <c r="S41" i="8"/>
  <c r="T41" i="8" s="1"/>
  <c r="Z41" i="8"/>
  <c r="AA41" i="8" s="1"/>
  <c r="S34" i="8"/>
  <c r="T34" i="8" s="1"/>
  <c r="Z34" i="8"/>
  <c r="AA34" i="8" s="1"/>
  <c r="Z27" i="8"/>
  <c r="AA27" i="8" s="1"/>
  <c r="Y44" i="9"/>
  <c r="AA44" i="9" s="1"/>
  <c r="U37" i="9"/>
  <c r="Y37" i="9"/>
  <c r="AA37" i="9" s="1"/>
  <c r="S30" i="9"/>
  <c r="T30" i="9" s="1"/>
  <c r="Z30" i="9"/>
  <c r="AA30" i="9" s="1"/>
  <c r="S16" i="9"/>
  <c r="T16" i="9" s="1"/>
  <c r="Z16" i="9"/>
  <c r="AA16" i="9" s="1"/>
  <c r="S39" i="10"/>
  <c r="T39" i="10" s="1"/>
  <c r="Z39" i="10"/>
  <c r="AA39" i="10" s="1"/>
  <c r="S32" i="10"/>
  <c r="T32" i="10" s="1"/>
  <c r="Z32" i="10"/>
  <c r="AA32" i="10" s="1"/>
  <c r="S25" i="10"/>
  <c r="T25" i="10" s="1"/>
  <c r="Z25" i="10"/>
  <c r="AA25" i="10" s="1"/>
  <c r="S18" i="10"/>
  <c r="T18" i="10" s="1"/>
  <c r="Z18" i="10"/>
  <c r="AA18" i="10" s="1"/>
  <c r="S42" i="11"/>
  <c r="T42" i="11" s="1"/>
  <c r="Z42" i="11"/>
  <c r="AA42" i="11" s="1"/>
  <c r="S35" i="11"/>
  <c r="T35" i="11" s="1"/>
  <c r="Z35" i="11"/>
  <c r="AA35" i="11" s="1"/>
  <c r="S28" i="11"/>
  <c r="T28" i="11" s="1"/>
  <c r="S21" i="11"/>
  <c r="T21" i="11" s="1"/>
  <c r="Z21" i="11"/>
  <c r="AA21" i="11" s="1"/>
  <c r="S14" i="11"/>
  <c r="T14" i="11" s="1"/>
  <c r="Z14" i="11"/>
  <c r="AA14" i="11" s="1"/>
  <c r="S37" i="12"/>
  <c r="T37" i="12" s="1"/>
  <c r="U30" i="12"/>
  <c r="V30" i="12"/>
  <c r="Z30" i="12"/>
  <c r="AA30" i="12" s="1"/>
  <c r="S23" i="12"/>
  <c r="T23" i="12" s="1"/>
  <c r="Z23" i="12"/>
  <c r="AA23" i="12" s="1"/>
  <c r="G16" i="12"/>
  <c r="J16" i="12"/>
  <c r="K16" i="12" s="1"/>
  <c r="S16" i="12" s="1"/>
  <c r="T16" i="12" s="1"/>
  <c r="N16" i="12"/>
  <c r="Q16" i="12"/>
  <c r="R16" i="12" s="1"/>
  <c r="X16" i="12"/>
  <c r="Y16" i="12" s="1"/>
  <c r="G40" i="13"/>
  <c r="J40" i="13"/>
  <c r="K40" i="13" s="1"/>
  <c r="N40" i="13"/>
  <c r="Q40" i="13"/>
  <c r="X40" i="13"/>
  <c r="Y40" i="13" s="1"/>
  <c r="G33" i="13"/>
  <c r="J33" i="13"/>
  <c r="K33" i="13" s="1"/>
  <c r="N33" i="13"/>
  <c r="Q33" i="13"/>
  <c r="R33" i="13" s="1"/>
  <c r="X33" i="13"/>
  <c r="Y33" i="13" s="1"/>
  <c r="G26" i="13"/>
  <c r="K26" i="13" s="1"/>
  <c r="S26" i="13" s="1"/>
  <c r="T26" i="13" s="1"/>
  <c r="J26" i="13"/>
  <c r="N26" i="13"/>
  <c r="Q26" i="13"/>
  <c r="R26" i="13" s="1"/>
  <c r="X26" i="13"/>
  <c r="Y26" i="13" s="1"/>
  <c r="G19" i="13"/>
  <c r="J19" i="13"/>
  <c r="K19" i="13" s="1"/>
  <c r="N19" i="13"/>
  <c r="Q19" i="13"/>
  <c r="X19" i="13"/>
  <c r="Y19" i="13" s="1"/>
  <c r="W40" i="5" l="1"/>
  <c r="W37" i="9"/>
  <c r="U27" i="8"/>
  <c r="V27" i="8"/>
  <c r="U38" i="6"/>
  <c r="V38" i="6"/>
  <c r="V42" i="2"/>
  <c r="U42" i="2"/>
  <c r="U17" i="7"/>
  <c r="W17" i="7" s="1"/>
  <c r="V17" i="7"/>
  <c r="W41" i="10"/>
  <c r="T41" i="10"/>
  <c r="S44" i="9"/>
  <c r="T44" i="9" s="1"/>
  <c r="W34" i="12"/>
  <c r="W26" i="8"/>
  <c r="W28" i="2"/>
  <c r="W25" i="5"/>
  <c r="W27" i="11"/>
  <c r="W34" i="5"/>
  <c r="W41" i="2"/>
  <c r="S19" i="13"/>
  <c r="T19" i="13" s="1"/>
  <c r="U19" i="13" s="1"/>
  <c r="V39" i="3"/>
  <c r="S33" i="13"/>
  <c r="T33" i="13" s="1"/>
  <c r="W18" i="13"/>
  <c r="W23" i="9"/>
  <c r="W28" i="7"/>
  <c r="W32" i="11"/>
  <c r="U22" i="12"/>
  <c r="V22" i="12"/>
  <c r="R19" i="13"/>
  <c r="R40" i="13"/>
  <c r="W22" i="9"/>
  <c r="U37" i="2"/>
  <c r="V37" i="2"/>
  <c r="W36" i="3"/>
  <c r="W27" i="3"/>
  <c r="W23" i="3"/>
  <c r="W31" i="4"/>
  <c r="W41" i="5"/>
  <c r="W20" i="5"/>
  <c r="W23" i="6"/>
  <c r="W15" i="6"/>
  <c r="W43" i="6"/>
  <c r="W37" i="6"/>
  <c r="W36" i="7"/>
  <c r="U33" i="7"/>
  <c r="V33" i="7"/>
  <c r="W30" i="7"/>
  <c r="U26" i="7"/>
  <c r="V26" i="7"/>
  <c r="W15" i="7"/>
  <c r="U29" i="8"/>
  <c r="V29" i="8"/>
  <c r="V22" i="8"/>
  <c r="U22" i="8"/>
  <c r="W27" i="9"/>
  <c r="U34" i="10"/>
  <c r="V34" i="10"/>
  <c r="U27" i="10"/>
  <c r="V27" i="10"/>
  <c r="W24" i="10"/>
  <c r="U20" i="10"/>
  <c r="V20" i="10"/>
  <c r="W39" i="13"/>
  <c r="W32" i="13"/>
  <c r="W25" i="13"/>
  <c r="V21" i="13"/>
  <c r="U21" i="13"/>
  <c r="U14" i="13"/>
  <c r="V14" i="13"/>
  <c r="U20" i="8"/>
  <c r="V20" i="8"/>
  <c r="W42" i="2"/>
  <c r="W35" i="2"/>
  <c r="W21" i="2"/>
  <c r="U14" i="2"/>
  <c r="V14" i="2"/>
  <c r="U37" i="3"/>
  <c r="V37" i="3"/>
  <c r="W16" i="3"/>
  <c r="U40" i="4"/>
  <c r="V40" i="4"/>
  <c r="W33" i="4"/>
  <c r="U23" i="4"/>
  <c r="V23" i="4"/>
  <c r="U42" i="5"/>
  <c r="V42" i="5"/>
  <c r="W35" i="5"/>
  <c r="U31" i="6"/>
  <c r="V31" i="6"/>
  <c r="U24" i="6"/>
  <c r="V24" i="6"/>
  <c r="U17" i="6"/>
  <c r="V17" i="6"/>
  <c r="W38" i="6"/>
  <c r="U21" i="5"/>
  <c r="V21" i="5"/>
  <c r="U38" i="7"/>
  <c r="V38" i="7"/>
  <c r="U24" i="7"/>
  <c r="V24" i="7"/>
  <c r="U41" i="8"/>
  <c r="V41" i="8"/>
  <c r="U34" i="8"/>
  <c r="V34" i="8"/>
  <c r="U30" i="9"/>
  <c r="W30" i="9" s="1"/>
  <c r="V30" i="9"/>
  <c r="U16" i="9"/>
  <c r="V16" i="9"/>
  <c r="U39" i="10"/>
  <c r="V39" i="10"/>
  <c r="U32" i="10"/>
  <c r="W32" i="10" s="1"/>
  <c r="V32" i="10"/>
  <c r="U25" i="10"/>
  <c r="V25" i="10"/>
  <c r="U18" i="10"/>
  <c r="V18" i="10"/>
  <c r="U42" i="11"/>
  <c r="W42" i="11" s="1"/>
  <c r="V42" i="11"/>
  <c r="U35" i="11"/>
  <c r="V35" i="11"/>
  <c r="U28" i="11"/>
  <c r="V28" i="11"/>
  <c r="U21" i="11"/>
  <c r="V21" i="11"/>
  <c r="U14" i="11"/>
  <c r="V14" i="11"/>
  <c r="U37" i="12"/>
  <c r="V37" i="12"/>
  <c r="W30" i="12"/>
  <c r="U23" i="12"/>
  <c r="W23" i="12" s="1"/>
  <c r="V23" i="12"/>
  <c r="U16" i="12"/>
  <c r="V16" i="12"/>
  <c r="Z16" i="12"/>
  <c r="AA16" i="12" s="1"/>
  <c r="S40" i="13"/>
  <c r="T40" i="13" s="1"/>
  <c r="Z40" i="13"/>
  <c r="AA40" i="13" s="1"/>
  <c r="U33" i="13"/>
  <c r="V33" i="13"/>
  <c r="Z33" i="13"/>
  <c r="AA33" i="13" s="1"/>
  <c r="U26" i="13"/>
  <c r="V26" i="13"/>
  <c r="Z26" i="13"/>
  <c r="AA26" i="13" s="1"/>
  <c r="Z19" i="13"/>
  <c r="AA19" i="13" s="1"/>
  <c r="W16" i="9" l="1"/>
  <c r="V19" i="13"/>
  <c r="W25" i="10"/>
  <c r="W42" i="5"/>
  <c r="W20" i="8"/>
  <c r="W22" i="12"/>
  <c r="W41" i="8"/>
  <c r="V41" i="10"/>
  <c r="U41" i="10"/>
  <c r="W18" i="10"/>
  <c r="V44" i="9"/>
  <c r="U44" i="9"/>
  <c r="W44" i="9" s="1"/>
  <c r="W37" i="12"/>
  <c r="W21" i="5"/>
  <c r="W23" i="4"/>
  <c r="W27" i="8"/>
  <c r="W17" i="6"/>
  <c r="W24" i="6"/>
  <c r="W14" i="2"/>
  <c r="W37" i="3"/>
  <c r="W40" i="4"/>
  <c r="W31" i="6"/>
  <c r="W38" i="7"/>
  <c r="W24" i="7"/>
  <c r="W34" i="8"/>
  <c r="W39" i="10"/>
  <c r="W35" i="11"/>
  <c r="W28" i="11"/>
  <c r="W21" i="11"/>
  <c r="W14" i="11"/>
  <c r="W16" i="12"/>
  <c r="U40" i="13"/>
  <c r="V40" i="13"/>
  <c r="W33" i="13"/>
  <c r="W26" i="13"/>
  <c r="W19" i="13"/>
  <c r="W40" i="13" l="1"/>
  <c r="X44" i="3" l="1"/>
  <c r="Y44" i="3" s="1"/>
  <c r="X44" i="4"/>
  <c r="X24" i="4"/>
  <c r="Y24" i="4"/>
  <c r="Z24" i="4"/>
  <c r="X16" i="4"/>
  <c r="Y16" i="4" s="1"/>
  <c r="AA16" i="4" s="1"/>
  <c r="Z16" i="4"/>
  <c r="X14" i="6"/>
  <c r="Y14" i="6" s="1"/>
  <c r="X42" i="7"/>
  <c r="Y42" i="7" s="1"/>
  <c r="AA42" i="7" s="1"/>
  <c r="Z42" i="7"/>
  <c r="X14" i="7"/>
  <c r="Y14" i="7" s="1"/>
  <c r="Z14" i="7"/>
  <c r="X34" i="9"/>
  <c r="Y34" i="9" s="1"/>
  <c r="X43" i="10"/>
  <c r="Y43" i="10" s="1"/>
  <c r="Z43" i="10"/>
  <c r="F5" i="9"/>
  <c r="F5" i="8"/>
  <c r="F5" i="7"/>
  <c r="F5" i="6"/>
  <c r="F5" i="5"/>
  <c r="F5" i="4"/>
  <c r="F5" i="3"/>
  <c r="F5" i="2"/>
  <c r="F5" i="10"/>
  <c r="F5" i="11"/>
  <c r="J44" i="4"/>
  <c r="G44" i="4"/>
  <c r="K44" i="4"/>
  <c r="Q44" i="4"/>
  <c r="R44" i="4" s="1"/>
  <c r="N44" i="4"/>
  <c r="G16" i="4"/>
  <c r="J16" i="4"/>
  <c r="K16" i="4" s="1"/>
  <c r="N16" i="4"/>
  <c r="Q16" i="4"/>
  <c r="G14" i="6"/>
  <c r="J14" i="6"/>
  <c r="N14" i="6"/>
  <c r="Q14" i="6"/>
  <c r="R14" i="6" s="1"/>
  <c r="J42" i="7"/>
  <c r="K42" i="7" s="1"/>
  <c r="G42" i="7"/>
  <c r="Q42" i="7"/>
  <c r="N42" i="7"/>
  <c r="G14" i="7"/>
  <c r="J14" i="7"/>
  <c r="K14" i="7"/>
  <c r="N14" i="7"/>
  <c r="Q14" i="7"/>
  <c r="G41" i="9"/>
  <c r="J41" i="9"/>
  <c r="K41" i="9"/>
  <c r="S41" i="9" s="1"/>
  <c r="T41" i="9" s="1"/>
  <c r="N41" i="9"/>
  <c r="Q41" i="9"/>
  <c r="R41" i="9"/>
  <c r="X41" i="9"/>
  <c r="Y41" i="9" s="1"/>
  <c r="G34" i="9"/>
  <c r="J34" i="9"/>
  <c r="K34" i="9"/>
  <c r="N34" i="9"/>
  <c r="Q34" i="9"/>
  <c r="J43" i="10"/>
  <c r="K43" i="10" s="1"/>
  <c r="G43" i="10"/>
  <c r="Q43" i="10"/>
  <c r="N43" i="10"/>
  <c r="X44" i="13"/>
  <c r="Y44" i="13" s="1"/>
  <c r="AA44" i="13" s="1"/>
  <c r="Z44" i="13"/>
  <c r="J44" i="13"/>
  <c r="G44" i="13"/>
  <c r="K44" i="13" s="1"/>
  <c r="K45" i="13" s="1"/>
  <c r="Q44" i="13"/>
  <c r="R44" i="13" s="1"/>
  <c r="N44" i="13"/>
  <c r="G24" i="4"/>
  <c r="J24" i="4"/>
  <c r="K24" i="4" s="1"/>
  <c r="N24" i="4"/>
  <c r="Q24" i="4"/>
  <c r="R24" i="4" s="1"/>
  <c r="F5" i="12"/>
  <c r="AA30" i="4"/>
  <c r="X30" i="4"/>
  <c r="Q30" i="4"/>
  <c r="N30" i="4"/>
  <c r="J30" i="4"/>
  <c r="K30" i="4" s="1"/>
  <c r="G30" i="4"/>
  <c r="B5" i="12"/>
  <c r="AE35" i="8"/>
  <c r="AE35" i="7" s="1"/>
  <c r="AE35" i="6" s="1"/>
  <c r="AE35" i="5" s="1"/>
  <c r="AE35" i="4" s="1"/>
  <c r="AE35" i="3" s="1"/>
  <c r="AE35" i="2" s="1"/>
  <c r="AA14" i="4"/>
  <c r="X14" i="4"/>
  <c r="Y14" i="4" s="1"/>
  <c r="J14" i="4"/>
  <c r="K14" i="4" s="1"/>
  <c r="S14" i="4" s="1"/>
  <c r="G14" i="4"/>
  <c r="Q14" i="4"/>
  <c r="N14" i="4"/>
  <c r="R14" i="4" s="1"/>
  <c r="AA39" i="9"/>
  <c r="X39" i="9"/>
  <c r="Z39" i="9" s="1"/>
  <c r="J39" i="9"/>
  <c r="K39" i="9" s="1"/>
  <c r="G39" i="9"/>
  <c r="Q39" i="9"/>
  <c r="N39" i="9"/>
  <c r="AA38" i="9"/>
  <c r="X38" i="9"/>
  <c r="Y38" i="9" s="1"/>
  <c r="J38" i="9"/>
  <c r="K38" i="9" s="1"/>
  <c r="S38" i="9" s="1"/>
  <c r="G38" i="9"/>
  <c r="Q38" i="9"/>
  <c r="N38" i="9"/>
  <c r="R38" i="9" s="1"/>
  <c r="AA14" i="8"/>
  <c r="X14" i="8"/>
  <c r="Z14" i="8" s="1"/>
  <c r="J14" i="8"/>
  <c r="K14" i="8" s="1"/>
  <c r="G14" i="8"/>
  <c r="Q14" i="8"/>
  <c r="N14" i="8"/>
  <c r="AE35" i="13"/>
  <c r="AE35" i="12" s="1"/>
  <c r="AE35" i="11" s="1"/>
  <c r="AE35" i="10" s="1"/>
  <c r="AE35" i="9" s="1"/>
  <c r="E8" i="13"/>
  <c r="E9" i="13"/>
  <c r="E10" i="13"/>
  <c r="E11" i="13"/>
  <c r="E8" i="12"/>
  <c r="E9" i="12"/>
  <c r="E10" i="12"/>
  <c r="E11" i="12"/>
  <c r="E8" i="11"/>
  <c r="E9" i="11"/>
  <c r="E10" i="11"/>
  <c r="E11" i="11"/>
  <c r="E8" i="10"/>
  <c r="E9" i="10"/>
  <c r="E10" i="10"/>
  <c r="E11" i="10"/>
  <c r="E8" i="9"/>
  <c r="E9" i="9"/>
  <c r="E10" i="9"/>
  <c r="E11" i="9"/>
  <c r="E8" i="8"/>
  <c r="E9" i="8"/>
  <c r="E10" i="8"/>
  <c r="E11" i="8"/>
  <c r="E8" i="7"/>
  <c r="E9" i="7"/>
  <c r="E10" i="7"/>
  <c r="E11" i="7"/>
  <c r="E8" i="6"/>
  <c r="E9" i="6"/>
  <c r="E10" i="6"/>
  <c r="E11" i="6"/>
  <c r="E8" i="5"/>
  <c r="E9" i="5"/>
  <c r="E10" i="5"/>
  <c r="E11" i="5"/>
  <c r="E8" i="4"/>
  <c r="E9" i="4"/>
  <c r="E10" i="4"/>
  <c r="E11" i="4"/>
  <c r="E8" i="3"/>
  <c r="E9" i="3"/>
  <c r="E10" i="3"/>
  <c r="E11" i="3"/>
  <c r="E8" i="2"/>
  <c r="E9" i="2"/>
  <c r="E10" i="2"/>
  <c r="E11" i="2"/>
  <c r="E7" i="13"/>
  <c r="E7" i="12"/>
  <c r="E7" i="11"/>
  <c r="E7" i="10"/>
  <c r="E7" i="9"/>
  <c r="E7" i="8"/>
  <c r="E7" i="7"/>
  <c r="E7" i="6"/>
  <c r="E7" i="5"/>
  <c r="E7" i="4"/>
  <c r="E7" i="3"/>
  <c r="E7" i="2"/>
  <c r="G43" i="7"/>
  <c r="J43" i="7"/>
  <c r="N43" i="7"/>
  <c r="Q43" i="7"/>
  <c r="X43" i="7"/>
  <c r="Y43" i="7" s="1"/>
  <c r="AA43" i="7" s="1"/>
  <c r="Z43" i="7"/>
  <c r="AE43" i="8"/>
  <c r="X44" i="5"/>
  <c r="Y44" i="5" s="1"/>
  <c r="X44" i="7"/>
  <c r="Y44" i="7" s="1"/>
  <c r="X44" i="10"/>
  <c r="Y44" i="10" s="1"/>
  <c r="X44" i="12"/>
  <c r="Y44" i="12" s="1"/>
  <c r="J44" i="12"/>
  <c r="G44" i="12"/>
  <c r="K44" i="12"/>
  <c r="Q44" i="12"/>
  <c r="R44" i="12" s="1"/>
  <c r="S44" i="12" s="1"/>
  <c r="T44" i="12" s="1"/>
  <c r="N44" i="12"/>
  <c r="J44" i="10"/>
  <c r="G44" i="10"/>
  <c r="Q44" i="10"/>
  <c r="R44" i="10" s="1"/>
  <c r="N44" i="10"/>
  <c r="J44" i="7"/>
  <c r="G44" i="7"/>
  <c r="Q44" i="7"/>
  <c r="R44" i="7" s="1"/>
  <c r="N44" i="7"/>
  <c r="J44" i="5"/>
  <c r="K44" i="5" s="1"/>
  <c r="G44" i="5"/>
  <c r="Q44" i="5"/>
  <c r="N44" i="5"/>
  <c r="J44" i="3"/>
  <c r="K44" i="3" s="1"/>
  <c r="G44" i="3"/>
  <c r="Q44" i="3"/>
  <c r="N44" i="3"/>
  <c r="AE5" i="12"/>
  <c r="AE5" i="11" s="1"/>
  <c r="AE5" i="10" s="1"/>
  <c r="AE5" i="9" s="1"/>
  <c r="AE40" i="13"/>
  <c r="AE40" i="12" s="1"/>
  <c r="AE40" i="11" s="1"/>
  <c r="AE40" i="10" s="1"/>
  <c r="AE40" i="9" s="1"/>
  <c r="AE40" i="8" s="1"/>
  <c r="AE40" i="7" s="1"/>
  <c r="AE40" i="6" s="1"/>
  <c r="AE40" i="5" s="1"/>
  <c r="AE40" i="4" s="1"/>
  <c r="AE40" i="3" s="1"/>
  <c r="AE40" i="2" s="1"/>
  <c r="AE41" i="13"/>
  <c r="AE41" i="12" s="1"/>
  <c r="AE41" i="11" s="1"/>
  <c r="AE41" i="10" s="1"/>
  <c r="AE41" i="9" s="1"/>
  <c r="AE41" i="8" s="1"/>
  <c r="AE41" i="7" s="1"/>
  <c r="AE41" i="6" s="1"/>
  <c r="AE41" i="5" s="1"/>
  <c r="AE41" i="4" s="1"/>
  <c r="AE41" i="3" s="1"/>
  <c r="AE41" i="2" s="1"/>
  <c r="AE34" i="13"/>
  <c r="AE33" i="13"/>
  <c r="AE24" i="10"/>
  <c r="AE30" i="10"/>
  <c r="AE23" i="10"/>
  <c r="AE39" i="13"/>
  <c r="AE39" i="12" s="1"/>
  <c r="AE39" i="11" s="1"/>
  <c r="AE39" i="10" s="1"/>
  <c r="AE39" i="9" s="1"/>
  <c r="AE39" i="8" s="1"/>
  <c r="AE39" i="7" s="1"/>
  <c r="AE39" i="6" s="1"/>
  <c r="AE39" i="5" s="1"/>
  <c r="AE39" i="4" s="1"/>
  <c r="AE39" i="3" s="1"/>
  <c r="AE39" i="2" s="1"/>
  <c r="AE38" i="13"/>
  <c r="AE38" i="12" s="1"/>
  <c r="AE38" i="11" s="1"/>
  <c r="AE38" i="10" s="1"/>
  <c r="AE38" i="9" s="1"/>
  <c r="AE38" i="8" s="1"/>
  <c r="AE38" i="7" s="1"/>
  <c r="AE38" i="6" s="1"/>
  <c r="AE38" i="5" s="1"/>
  <c r="AE38" i="4" s="1"/>
  <c r="AE38" i="3" s="1"/>
  <c r="AE38" i="2" s="1"/>
  <c r="AE37" i="13"/>
  <c r="AE37" i="12" s="1"/>
  <c r="AE37" i="11" s="1"/>
  <c r="AE37" i="10" s="1"/>
  <c r="AE37" i="9" s="1"/>
  <c r="AE37" i="8" s="1"/>
  <c r="AE37" i="7" s="1"/>
  <c r="AE37" i="6" s="1"/>
  <c r="AE37" i="5" s="1"/>
  <c r="AE37" i="4" s="1"/>
  <c r="AE37" i="3" s="1"/>
  <c r="AE37" i="2" s="1"/>
  <c r="AE36" i="13"/>
  <c r="AE36" i="12" s="1"/>
  <c r="AE36" i="11" s="1"/>
  <c r="AE36" i="10" s="1"/>
  <c r="AE36" i="9" s="1"/>
  <c r="AE36" i="8" s="1"/>
  <c r="AE36" i="7" s="1"/>
  <c r="AE36" i="6" s="1"/>
  <c r="AE36" i="5" s="1"/>
  <c r="AE36" i="4" s="1"/>
  <c r="AE36" i="3" s="1"/>
  <c r="AE36" i="2" s="1"/>
  <c r="AE23" i="11"/>
  <c r="AE24" i="11"/>
  <c r="AE23" i="12"/>
  <c r="AE24" i="12"/>
  <c r="AE23" i="13"/>
  <c r="AE24" i="13"/>
  <c r="AE24" i="6"/>
  <c r="AE30" i="6"/>
  <c r="AE23" i="6"/>
  <c r="AE23" i="7"/>
  <c r="AE24" i="7"/>
  <c r="AE23" i="8"/>
  <c r="AE24" i="8"/>
  <c r="AE23" i="9"/>
  <c r="AE24" i="9"/>
  <c r="AE24" i="2"/>
  <c r="AE30" i="2"/>
  <c r="AE23" i="2"/>
  <c r="AE23" i="3"/>
  <c r="AE24" i="3"/>
  <c r="AE23" i="4"/>
  <c r="AE24" i="4"/>
  <c r="AE23" i="5"/>
  <c r="AE24" i="5"/>
  <c r="AE30" i="12"/>
  <c r="AE30" i="13"/>
  <c r="AE30" i="7"/>
  <c r="AE30" i="8"/>
  <c r="AE30" i="9"/>
  <c r="AE30" i="11"/>
  <c r="AE30" i="3"/>
  <c r="AE30" i="4"/>
  <c r="AE30" i="5"/>
  <c r="Z44" i="7"/>
  <c r="R44" i="5"/>
  <c r="K44" i="10"/>
  <c r="K43" i="7"/>
  <c r="Z30" i="4"/>
  <c r="Y30" i="4"/>
  <c r="R30" i="4"/>
  <c r="Y45" i="13"/>
  <c r="AE5" i="7"/>
  <c r="AE33" i="8"/>
  <c r="AE33" i="7" s="1"/>
  <c r="AE34" i="8"/>
  <c r="AE5" i="6"/>
  <c r="AE5" i="5"/>
  <c r="AE5" i="4"/>
  <c r="AE5" i="3" s="1"/>
  <c r="AE5" i="2" s="1"/>
  <c r="W38" i="9" l="1"/>
  <c r="T38" i="9"/>
  <c r="V38" i="9" s="1"/>
  <c r="S44" i="3"/>
  <c r="T44" i="3" s="1"/>
  <c r="W14" i="4"/>
  <c r="T14" i="4"/>
  <c r="V14" i="4" s="1"/>
  <c r="R43" i="7"/>
  <c r="S43" i="7" s="1"/>
  <c r="T43" i="7" s="1"/>
  <c r="V43" i="7" s="1"/>
  <c r="Z44" i="3"/>
  <c r="AA44" i="3"/>
  <c r="R44" i="3"/>
  <c r="R14" i="8"/>
  <c r="R39" i="9"/>
  <c r="AA43" i="10"/>
  <c r="AE33" i="6"/>
  <c r="AE33" i="5" s="1"/>
  <c r="AE33" i="4" s="1"/>
  <c r="AE33" i="3" s="1"/>
  <c r="AE33" i="2" s="1"/>
  <c r="Z44" i="12"/>
  <c r="K14" i="6"/>
  <c r="S14" i="6" s="1"/>
  <c r="T14" i="6" s="1"/>
  <c r="S44" i="5"/>
  <c r="T44" i="5" s="1"/>
  <c r="Z44" i="10"/>
  <c r="AA44" i="10" s="1"/>
  <c r="S30" i="4"/>
  <c r="S44" i="10"/>
  <c r="T44" i="10" s="1"/>
  <c r="V44" i="10" s="1"/>
  <c r="K44" i="7"/>
  <c r="Y14" i="8"/>
  <c r="Y39" i="9"/>
  <c r="Y45" i="9" s="1"/>
  <c r="R42" i="7"/>
  <c r="AA24" i="4"/>
  <c r="Z38" i="9"/>
  <c r="Z14" i="4"/>
  <c r="S44" i="13"/>
  <c r="T44" i="13" s="1"/>
  <c r="U44" i="13" s="1"/>
  <c r="W44" i="13" s="1"/>
  <c r="Z41" i="9"/>
  <c r="AA41" i="9"/>
  <c r="K45" i="3"/>
  <c r="S24" i="4"/>
  <c r="T24" i="4" s="1"/>
  <c r="K45" i="12"/>
  <c r="K45" i="9"/>
  <c r="Y45" i="7"/>
  <c r="AA44" i="7"/>
  <c r="U44" i="12"/>
  <c r="V44" i="12"/>
  <c r="AA44" i="12"/>
  <c r="Y45" i="12"/>
  <c r="S14" i="8"/>
  <c r="S39" i="9"/>
  <c r="W30" i="4"/>
  <c r="T30" i="4"/>
  <c r="V44" i="13"/>
  <c r="U44" i="5"/>
  <c r="V44" i="5"/>
  <c r="S44" i="7"/>
  <c r="T44" i="7" s="1"/>
  <c r="Y45" i="10"/>
  <c r="AE34" i="12"/>
  <c r="U44" i="3"/>
  <c r="V44" i="3"/>
  <c r="V14" i="6"/>
  <c r="U14" i="6"/>
  <c r="Z44" i="5"/>
  <c r="AA44" i="5" s="1"/>
  <c r="U14" i="4"/>
  <c r="U38" i="9"/>
  <c r="R45" i="13"/>
  <c r="V41" i="9"/>
  <c r="U41" i="9"/>
  <c r="R45" i="11"/>
  <c r="R34" i="9"/>
  <c r="S34" i="9" s="1"/>
  <c r="T34" i="9" s="1"/>
  <c r="R45" i="8"/>
  <c r="R14" i="7"/>
  <c r="S14" i="7" s="1"/>
  <c r="T14" i="7" s="1"/>
  <c r="R16" i="4"/>
  <c r="R43" i="10"/>
  <c r="S43" i="10" s="1"/>
  <c r="T43" i="10" s="1"/>
  <c r="S42" i="7"/>
  <c r="T42" i="7" s="1"/>
  <c r="S16" i="4"/>
  <c r="T16" i="4" s="1"/>
  <c r="S44" i="4"/>
  <c r="T44" i="4" s="1"/>
  <c r="Z34" i="9"/>
  <c r="AA34" i="9" s="1"/>
  <c r="AA14" i="7"/>
  <c r="Y44" i="4"/>
  <c r="Z44" i="4"/>
  <c r="Z14" i="6"/>
  <c r="AA14" i="6" s="1"/>
  <c r="Z45" i="3"/>
  <c r="Z45" i="10"/>
  <c r="Y45" i="5"/>
  <c r="Y45" i="4"/>
  <c r="Z45" i="4"/>
  <c r="Y45" i="6"/>
  <c r="Y45" i="8"/>
  <c r="AE34" i="7"/>
  <c r="AE34" i="6" s="1"/>
  <c r="Z45" i="11"/>
  <c r="Z45" i="12"/>
  <c r="AE33" i="12"/>
  <c r="AE33" i="11" s="1"/>
  <c r="AE33" i="10" s="1"/>
  <c r="AE33" i="9" s="1"/>
  <c r="Z45" i="13"/>
  <c r="AD28" i="13" s="1"/>
  <c r="AD29" i="13" s="1"/>
  <c r="AE25" i="13"/>
  <c r="AE25" i="12" s="1"/>
  <c r="AE25" i="11" s="1"/>
  <c r="AE25" i="10" s="1"/>
  <c r="AE25" i="9" s="1"/>
  <c r="W44" i="5" l="1"/>
  <c r="AE34" i="5"/>
  <c r="AE34" i="4" s="1"/>
  <c r="AE34" i="3" s="1"/>
  <c r="AE34" i="2" s="1"/>
  <c r="U44" i="10"/>
  <c r="W44" i="10" s="1"/>
  <c r="U43" i="7"/>
  <c r="W43" i="7" s="1"/>
  <c r="Z45" i="5"/>
  <c r="AD28" i="5" s="1"/>
  <c r="AE28" i="5" s="1"/>
  <c r="W44" i="3"/>
  <c r="AE25" i="8"/>
  <c r="AE25" i="7" s="1"/>
  <c r="AE25" i="6" s="1"/>
  <c r="AE25" i="5" s="1"/>
  <c r="AE25" i="4" s="1"/>
  <c r="AE25" i="3" s="1"/>
  <c r="AE25" i="2" s="1"/>
  <c r="Z45" i="6"/>
  <c r="AD28" i="6" s="1"/>
  <c r="AE28" i="6" s="1"/>
  <c r="Z45" i="9"/>
  <c r="AA45" i="9" s="1"/>
  <c r="W41" i="9"/>
  <c r="W14" i="6"/>
  <c r="AD28" i="10"/>
  <c r="AE28" i="10" s="1"/>
  <c r="AA45" i="10"/>
  <c r="AD28" i="12"/>
  <c r="AE28" i="12" s="1"/>
  <c r="AE28" i="13"/>
  <c r="S45" i="4"/>
  <c r="S45" i="3"/>
  <c r="V43" i="10"/>
  <c r="U43" i="10"/>
  <c r="W43" i="10" s="1"/>
  <c r="AA44" i="4"/>
  <c r="S45" i="12"/>
  <c r="R45" i="5"/>
  <c r="R45" i="6"/>
  <c r="W39" i="9"/>
  <c r="T39" i="9"/>
  <c r="W44" i="12"/>
  <c r="U44" i="4"/>
  <c r="W44" i="4" s="1"/>
  <c r="V44" i="4"/>
  <c r="U34" i="9"/>
  <c r="V34" i="9"/>
  <c r="R45" i="2"/>
  <c r="K45" i="5"/>
  <c r="Y45" i="2"/>
  <c r="U44" i="7"/>
  <c r="V44" i="7"/>
  <c r="W14" i="8"/>
  <c r="T14" i="8"/>
  <c r="K45" i="4"/>
  <c r="S45" i="8"/>
  <c r="Z45" i="2"/>
  <c r="Y45" i="3"/>
  <c r="U16" i="4"/>
  <c r="V16" i="4"/>
  <c r="U42" i="7"/>
  <c r="V42" i="7"/>
  <c r="R45" i="4"/>
  <c r="R45" i="7"/>
  <c r="K45" i="7"/>
  <c r="K45" i="11"/>
  <c r="R45" i="12"/>
  <c r="K45" i="6"/>
  <c r="R45" i="9"/>
  <c r="R45" i="3"/>
  <c r="K45" i="2"/>
  <c r="V30" i="4"/>
  <c r="U30" i="4"/>
  <c r="K45" i="8"/>
  <c r="V24" i="4"/>
  <c r="U24" i="4"/>
  <c r="W24" i="4" s="1"/>
  <c r="Z45" i="8"/>
  <c r="AD28" i="8" s="1"/>
  <c r="AE28" i="8" s="1"/>
  <c r="Z45" i="7"/>
  <c r="Y45" i="11"/>
  <c r="AA45" i="11" s="1"/>
  <c r="U14" i="7"/>
  <c r="W14" i="7" s="1"/>
  <c r="V14" i="7"/>
  <c r="R45" i="10"/>
  <c r="S45" i="13"/>
  <c r="K45" i="10"/>
  <c r="AA45" i="4"/>
  <c r="AD28" i="4"/>
  <c r="AE28" i="4" s="1"/>
  <c r="AE34" i="11"/>
  <c r="AE34" i="10" s="1"/>
  <c r="AE34" i="9" s="1"/>
  <c r="AA45" i="12"/>
  <c r="AA45" i="13"/>
  <c r="AE29" i="13"/>
  <c r="AA45" i="5" l="1"/>
  <c r="W34" i="9"/>
  <c r="AA45" i="2"/>
  <c r="AA45" i="6"/>
  <c r="AD29" i="12"/>
  <c r="AD28" i="9"/>
  <c r="AE28" i="9" s="1"/>
  <c r="AD28" i="11"/>
  <c r="AE28" i="11" s="1"/>
  <c r="S45" i="9"/>
  <c r="S45" i="10"/>
  <c r="S45" i="6"/>
  <c r="W16" i="4"/>
  <c r="AA45" i="3"/>
  <c r="AD28" i="3"/>
  <c r="AE28" i="3" s="1"/>
  <c r="AD28" i="2"/>
  <c r="AE28" i="2" s="1"/>
  <c r="W44" i="7"/>
  <c r="U39" i="9"/>
  <c r="V39" i="9"/>
  <c r="V45" i="12"/>
  <c r="V45" i="3"/>
  <c r="S45" i="7"/>
  <c r="S45" i="11"/>
  <c r="U14" i="8"/>
  <c r="V14" i="8"/>
  <c r="S45" i="5"/>
  <c r="S45" i="2"/>
  <c r="V45" i="7"/>
  <c r="U45" i="4"/>
  <c r="AA45" i="7"/>
  <c r="AD28" i="7"/>
  <c r="AE28" i="7" s="1"/>
  <c r="W42" i="7"/>
  <c r="AA45" i="8"/>
  <c r="V45" i="4"/>
  <c r="U45" i="8"/>
  <c r="AD29" i="11" l="1"/>
  <c r="AD29" i="10" s="1"/>
  <c r="AE29" i="10" s="1"/>
  <c r="AE29" i="12"/>
  <c r="AD16" i="4"/>
  <c r="AE16" i="4" s="1"/>
  <c r="W45" i="4"/>
  <c r="U45" i="12"/>
  <c r="V45" i="13"/>
  <c r="V45" i="5"/>
  <c r="V45" i="11"/>
  <c r="U45" i="13"/>
  <c r="V45" i="9"/>
  <c r="U45" i="7"/>
  <c r="AD16" i="7" s="1"/>
  <c r="AE16" i="7" s="1"/>
  <c r="U45" i="2"/>
  <c r="V45" i="2"/>
  <c r="V45" i="8"/>
  <c r="AD16" i="8" s="1"/>
  <c r="AE16" i="8" s="1"/>
  <c r="U45" i="3"/>
  <c r="V45" i="6"/>
  <c r="V45" i="10"/>
  <c r="AE29" i="11" l="1"/>
  <c r="AD29" i="9"/>
  <c r="AD29" i="8" s="1"/>
  <c r="AD16" i="13"/>
  <c r="AD17" i="13" s="1"/>
  <c r="AE17" i="13" s="1"/>
  <c r="W45" i="7"/>
  <c r="U45" i="6"/>
  <c r="U45" i="9"/>
  <c r="U45" i="11"/>
  <c r="W45" i="12"/>
  <c r="AD16" i="12"/>
  <c r="AE16" i="12" s="1"/>
  <c r="U45" i="5"/>
  <c r="U45" i="10"/>
  <c r="W45" i="3"/>
  <c r="AD16" i="3"/>
  <c r="AE16" i="3" s="1"/>
  <c r="W45" i="2"/>
  <c r="AD16" i="2"/>
  <c r="AE16" i="2" s="1"/>
  <c r="W45" i="8"/>
  <c r="W45" i="13"/>
  <c r="AE29" i="9" l="1"/>
  <c r="AE16" i="13"/>
  <c r="AD15" i="12"/>
  <c r="AE15" i="12" s="1"/>
  <c r="W45" i="10"/>
  <c r="AD16" i="10"/>
  <c r="AE16" i="10" s="1"/>
  <c r="AD16" i="9"/>
  <c r="AE16" i="9" s="1"/>
  <c r="W45" i="9"/>
  <c r="W45" i="5"/>
  <c r="AD16" i="5"/>
  <c r="AE16" i="5" s="1"/>
  <c r="AD16" i="11"/>
  <c r="AE16" i="11" s="1"/>
  <c r="W45" i="11"/>
  <c r="AD16" i="6"/>
  <c r="AE16" i="6" s="1"/>
  <c r="W45" i="6"/>
  <c r="AD29" i="7"/>
  <c r="AE29" i="8"/>
  <c r="AD17" i="12" l="1"/>
  <c r="AD15" i="11" s="1"/>
  <c r="AE15" i="11" s="1"/>
  <c r="AE29" i="7"/>
  <c r="AD29" i="6"/>
  <c r="AD17" i="11" l="1"/>
  <c r="AD15" i="10" s="1"/>
  <c r="AE17" i="12"/>
  <c r="AE29" i="6"/>
  <c r="AD29" i="5"/>
  <c r="AE17" i="11" l="1"/>
  <c r="AE15" i="10"/>
  <c r="AD17" i="10"/>
  <c r="AE29" i="5"/>
  <c r="AD29" i="4"/>
  <c r="AE29" i="4" l="1"/>
  <c r="AD29" i="3"/>
  <c r="AD15" i="9"/>
  <c r="AE17" i="10"/>
  <c r="AE15" i="9" l="1"/>
  <c r="AD17" i="9"/>
  <c r="AE29" i="3"/>
  <c r="AD29" i="2"/>
  <c r="AE29" i="2" s="1"/>
  <c r="AE17" i="9" l="1"/>
  <c r="AD15" i="8"/>
  <c r="AD17" i="8" l="1"/>
  <c r="AE15" i="8"/>
  <c r="AE17" i="8" l="1"/>
  <c r="AD15" i="7"/>
  <c r="AE15" i="7" l="1"/>
  <c r="AD17" i="7"/>
  <c r="AE17" i="7" l="1"/>
  <c r="AD15" i="6"/>
  <c r="AE15" i="6" l="1"/>
  <c r="AD17" i="6"/>
  <c r="AE17" i="6" l="1"/>
  <c r="AD15" i="5"/>
  <c r="AD17" i="5" l="1"/>
  <c r="AE15" i="5"/>
  <c r="AE17" i="5" l="1"/>
  <c r="AD15" i="4"/>
  <c r="AD17" i="4" l="1"/>
  <c r="AE15" i="4"/>
  <c r="AE17" i="4" l="1"/>
  <c r="AD15" i="3"/>
  <c r="AE15" i="3" l="1"/>
  <c r="AD17" i="3"/>
  <c r="AD15" i="2" l="1"/>
  <c r="AE17" i="3"/>
  <c r="AE15" i="2" l="1"/>
  <c r="AD17" i="2"/>
  <c r="AE17" i="2" s="1"/>
</calcChain>
</file>

<file path=xl/sharedStrings.xml><?xml version="1.0" encoding="utf-8"?>
<sst xmlns="http://schemas.openxmlformats.org/spreadsheetml/2006/main" count="728" uniqueCount="90">
  <si>
    <t>ARBEIDSTIDSSKJEMA  - AUGUST 2021</t>
  </si>
  <si>
    <t xml:space="preserve">Stillingsandel i % </t>
  </si>
  <si>
    <t>Delvis sykemeldt i % (kode sd)</t>
  </si>
  <si>
    <t>Feriedager med lønn igjen i 2021</t>
  </si>
  <si>
    <t>Navn</t>
  </si>
  <si>
    <t>Seniordager med lønn igjen i 2021</t>
  </si>
  <si>
    <t>Timer pr. dag - vintertid</t>
  </si>
  <si>
    <t>Timer pr. dag - sommertid</t>
  </si>
  <si>
    <t>Romjulstimer</t>
  </si>
  <si>
    <t>Julaften og onsdag før skjærtorsdag</t>
  </si>
  <si>
    <t>Nyttårsaften</t>
  </si>
  <si>
    <t>Dato</t>
  </si>
  <si>
    <t>Kode</t>
  </si>
  <si>
    <t>Merknad</t>
  </si>
  <si>
    <t>OT</t>
  </si>
  <si>
    <t>Fra</t>
  </si>
  <si>
    <t>Til</t>
  </si>
  <si>
    <t>TT:MM</t>
  </si>
  <si>
    <t>Totalt</t>
  </si>
  <si>
    <t>Utregning</t>
  </si>
  <si>
    <t>+</t>
  </si>
  <si>
    <t>-</t>
  </si>
  <si>
    <t>+/-</t>
  </si>
  <si>
    <t>Overtidsutregning</t>
  </si>
  <si>
    <t>O+</t>
  </si>
  <si>
    <t>O-</t>
  </si>
  <si>
    <t>Overtid</t>
  </si>
  <si>
    <t>Fleksitid</t>
  </si>
  <si>
    <t>Minustimer overført fra juli 2021</t>
  </si>
  <si>
    <t>Plusstimer overført fra juli 2021</t>
  </si>
  <si>
    <r>
      <t>Pluss-/</t>
    </r>
    <r>
      <rPr>
        <sz val="11"/>
        <color indexed="10"/>
        <rFont val="Gill Sans MT"/>
        <family val="2"/>
      </rPr>
      <t>minus</t>
    </r>
    <r>
      <rPr>
        <sz val="11"/>
        <rFont val="Gill Sans MT"/>
        <family val="2"/>
      </rPr>
      <t>timer denne mnd.</t>
    </r>
  </si>
  <si>
    <t>Sum (overføres til neste mnd.)</t>
  </si>
  <si>
    <t>Negative tall skrives i hvitt på burgunder bakgrunn.</t>
  </si>
  <si>
    <t>På svart/hvitt-utskrifter blir bakgrunnen grå.</t>
  </si>
  <si>
    <t>Avspaseringskoder</t>
  </si>
  <si>
    <r>
      <t>Av</t>
    </r>
    <r>
      <rPr>
        <sz val="11"/>
        <rFont val="Gill Sans MT"/>
        <family val="2"/>
      </rPr>
      <t xml:space="preserve"> - hel avspaseringsdag</t>
    </r>
  </si>
  <si>
    <r>
      <t xml:space="preserve">1/2av - </t>
    </r>
    <r>
      <rPr>
        <sz val="11"/>
        <rFont val="Gill Sans MT"/>
        <family val="2"/>
      </rPr>
      <t>1/2 avspaseringsdag</t>
    </r>
  </si>
  <si>
    <t>Avspaseringsdager hittil i år</t>
  </si>
  <si>
    <t>Denne måned</t>
  </si>
  <si>
    <t>Hittil i år</t>
  </si>
  <si>
    <r>
      <t xml:space="preserve">Ao - </t>
    </r>
    <r>
      <rPr>
        <sz val="11"/>
        <rFont val="Gill Sans MT"/>
        <family val="2"/>
      </rPr>
      <t>Avspasering overtid</t>
    </r>
  </si>
  <si>
    <t>Andre koder</t>
  </si>
  <si>
    <r>
      <t>F</t>
    </r>
    <r>
      <rPr>
        <sz val="11"/>
        <rFont val="Gill Sans MT"/>
        <family val="2"/>
      </rPr>
      <t xml:space="preserve"> - ferie med lønn igjen i år</t>
    </r>
  </si>
  <si>
    <t>Ferie uten lønn hittil i år</t>
  </si>
  <si>
    <r>
      <t>S</t>
    </r>
    <r>
      <rPr>
        <sz val="11"/>
        <rFont val="Gill Sans MT"/>
        <family val="2"/>
      </rPr>
      <t xml:space="preserve"> - seniordager igjen i år</t>
    </r>
  </si>
  <si>
    <r>
      <t xml:space="preserve">Vp - </t>
    </r>
    <r>
      <rPr>
        <sz val="11"/>
        <rFont val="Gill Sans MT"/>
        <family val="2"/>
      </rPr>
      <t>Velferdspermisjon hittil i år</t>
    </r>
  </si>
  <si>
    <r>
      <t>Sb</t>
    </r>
    <r>
      <rPr>
        <sz val="11"/>
        <rFont val="Gill Sans MT"/>
        <family val="2"/>
      </rPr>
      <t xml:space="preserve"> - fravær pga. sykt barn i år</t>
    </r>
  </si>
  <si>
    <r>
      <t>Sm</t>
    </r>
    <r>
      <rPr>
        <sz val="11"/>
        <rFont val="Gill Sans MT"/>
        <family val="2"/>
      </rPr>
      <t xml:space="preserve"> - sykefravær med sykmelding</t>
    </r>
  </si>
  <si>
    <r>
      <t>Sd</t>
    </r>
    <r>
      <rPr>
        <sz val="11"/>
        <rFont val="Gill Sans MT"/>
        <family val="2"/>
      </rPr>
      <t xml:space="preserve"> - delvis sykemeldt</t>
    </r>
  </si>
  <si>
    <r>
      <t>Se</t>
    </r>
    <r>
      <rPr>
        <sz val="11"/>
        <rFont val="Gill Sans MT"/>
        <family val="2"/>
      </rPr>
      <t xml:space="preserve"> - sykefravær med egenmelding</t>
    </r>
  </si>
  <si>
    <r>
      <t>Df</t>
    </r>
    <r>
      <rPr>
        <sz val="11"/>
        <rFont val="Gill Sans MT"/>
        <family val="2"/>
      </rPr>
      <t xml:space="preserve"> - "fridager" når man jobber deltid</t>
    </r>
  </si>
  <si>
    <t xml:space="preserve">Ved andre typer fravær, som for eksempel </t>
  </si>
  <si>
    <t xml:space="preserve">permisjoner, tjenestereiser, kurs, o.l., </t>
  </si>
  <si>
    <t>kan man skrive opp forklaring i merknads-</t>
  </si>
  <si>
    <t>Sum arb.tid/ +/-</t>
  </si>
  <si>
    <t>feltet  (ved siden av kodefeltet).</t>
  </si>
  <si>
    <t>ARBEIDSTIDSSKJEMA  - SEPTEMBER 2021</t>
  </si>
  <si>
    <t>Feriedager med lønn i 2021</t>
  </si>
  <si>
    <t>Seniordager med lønn i 2021</t>
  </si>
  <si>
    <t>Overført fra forrige mnd.</t>
  </si>
  <si>
    <t>ARBEIDSTIDSSKJEMA  - OKTOBER 2021</t>
  </si>
  <si>
    <t>ARBEIDSTIDSSKJEMA  - NOVEMBER 2021</t>
  </si>
  <si>
    <t>ARBEIDSTIDSSKJEMA  - DESEMBER 2021</t>
  </si>
  <si>
    <t>Lille julaften</t>
  </si>
  <si>
    <t>Julaften</t>
  </si>
  <si>
    <t>1. juledag</t>
  </si>
  <si>
    <t>2. juledag</t>
  </si>
  <si>
    <t>ARBEIDSTIDSSKJEMA  - JANUAR 2022</t>
  </si>
  <si>
    <t>Feriedager med lønn i 2022</t>
  </si>
  <si>
    <t>Seniordager med lønn i 2022</t>
  </si>
  <si>
    <t>1. nyttårsdag</t>
  </si>
  <si>
    <t>ARBEIDSTIDSSKJEMA  - FEBRUAR 2022</t>
  </si>
  <si>
    <t>ARBEIDSTIDSSKJEMA  - MARS 2022</t>
  </si>
  <si>
    <t>ARBEIDSTIDSSKJEMA  - APRIL 2022</t>
  </si>
  <si>
    <t>Palmesøndag</t>
  </si>
  <si>
    <t>Skjærtorsdag</t>
  </si>
  <si>
    <t>Langfredag</t>
  </si>
  <si>
    <t>Påskeaften</t>
  </si>
  <si>
    <t>Første påskedag</t>
  </si>
  <si>
    <t>Annen påskedag</t>
  </si>
  <si>
    <t>ARBEIDSTIDSSKJEMA  - MAI 2022</t>
  </si>
  <si>
    <t>Arbeidernes dag</t>
  </si>
  <si>
    <t>Nasjonaldag</t>
  </si>
  <si>
    <t>Kristi himmelfartsdag</t>
  </si>
  <si>
    <t>ARBEIDSTIDSSKJEMA  - JUNI 2022</t>
  </si>
  <si>
    <t>Pinseaften</t>
  </si>
  <si>
    <t>Første pinsedag</t>
  </si>
  <si>
    <t>Andre pinsedag</t>
  </si>
  <si>
    <t>ARBEIDSTIDSSKJEMA  - JULI 2022</t>
  </si>
  <si>
    <t>Negative tall i hvitt på burgunder bakgrunn.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</si>
</sst>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dddd* dd/mmm"/>
    <numFmt numFmtId="166" formatCode="[hh]:mm"/>
    <numFmt numFmtId="167" formatCode="0.0"/>
    <numFmt numFmtId="168" formatCode="ddd* d/mm"/>
    <numFmt numFmtId="169" formatCode="hh:mm;@"/>
    <numFmt numFmtId="170" formatCode="0.0000000000"/>
  </numFmts>
  <fonts count="12" x14ac:knownFonts="1">
    <font>
      <sz val="10"/>
      <name val="Arial"/>
    </font>
    <font>
      <sz val="10"/>
      <name val="Arial"/>
    </font>
    <font>
      <sz val="24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b/>
      <sz val="10"/>
      <name val="Gill Sans MT"/>
      <family val="2"/>
    </font>
    <font>
      <sz val="9"/>
      <name val="Gill Sans MT"/>
      <family val="2"/>
    </font>
    <font>
      <b/>
      <sz val="11"/>
      <name val="Gill Sans MT"/>
      <family val="2"/>
    </font>
    <font>
      <u/>
      <sz val="7.5"/>
      <color indexed="12"/>
      <name val="Arial"/>
    </font>
    <font>
      <sz val="11"/>
      <color indexed="10"/>
      <name val="Gill Sans MT"/>
      <family val="2"/>
    </font>
    <font>
      <sz val="11"/>
      <color indexed="9"/>
      <name val="Gill Sans MT"/>
      <family val="2"/>
    </font>
    <font>
      <sz val="1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6">
    <xf numFmtId="0" fontId="0" fillId="0" borderId="0" xfId="0"/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" fontId="4" fillId="0" borderId="0" xfId="0" applyNumberFormat="1" applyFont="1" applyAlignment="1">
      <alignment horizontal="center"/>
    </xf>
    <xf numFmtId="0" fontId="4" fillId="0" borderId="3" xfId="0" applyFont="1" applyBorder="1"/>
    <xf numFmtId="164" fontId="5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17" fontId="4" fillId="0" borderId="4" xfId="0" applyNumberFormat="1" applyFont="1" applyBorder="1"/>
    <xf numFmtId="17" fontId="4" fillId="0" borderId="0" xfId="0" applyNumberFormat="1" applyFont="1"/>
    <xf numFmtId="2" fontId="6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17" fontId="4" fillId="0" borderId="1" xfId="0" applyNumberFormat="1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165" fontId="7" fillId="2" borderId="6" xfId="0" applyNumberFormat="1" applyFont="1" applyFill="1" applyBorder="1" applyAlignment="1">
      <alignment horizontal="left"/>
    </xf>
    <xf numFmtId="0" fontId="5" fillId="2" borderId="6" xfId="0" applyFont="1" applyFill="1" applyBorder="1"/>
    <xf numFmtId="0" fontId="7" fillId="2" borderId="6" xfId="0" applyFont="1" applyFill="1" applyBorder="1"/>
    <xf numFmtId="1" fontId="7" fillId="2" borderId="6" xfId="0" applyNumberFormat="1" applyFont="1" applyFill="1" applyBorder="1" applyAlignment="1">
      <alignment horizontal="centerContinuous"/>
    </xf>
    <xf numFmtId="164" fontId="7" fillId="2" borderId="6" xfId="0" applyNumberFormat="1" applyFont="1" applyFill="1" applyBorder="1" applyAlignment="1">
      <alignment horizontal="centerContinuous"/>
    </xf>
    <xf numFmtId="167" fontId="7" fillId="2" borderId="6" xfId="0" applyNumberFormat="1" applyFont="1" applyFill="1" applyBorder="1" applyAlignment="1">
      <alignment horizontal="center"/>
    </xf>
    <xf numFmtId="167" fontId="4" fillId="2" borderId="6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8" fontId="4" fillId="2" borderId="6" xfId="0" applyNumberFormat="1" applyFont="1" applyFill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8" fontId="4" fillId="0" borderId="6" xfId="0" applyNumberFormat="1" applyFont="1" applyBorder="1" applyAlignment="1">
      <alignment horizontal="left"/>
    </xf>
    <xf numFmtId="0" fontId="4" fillId="0" borderId="6" xfId="0" applyFont="1" applyBorder="1" applyProtection="1">
      <protection locked="0"/>
    </xf>
    <xf numFmtId="0" fontId="3" fillId="0" borderId="6" xfId="0" applyFont="1" applyBorder="1" applyProtection="1"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9" fontId="4" fillId="0" borderId="0" xfId="2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0" fontId="3" fillId="2" borderId="6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0" fontId="7" fillId="0" borderId="9" xfId="0" applyFont="1" applyBorder="1"/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/>
    <xf numFmtId="1" fontId="4" fillId="2" borderId="6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/>
    <xf numFmtId="169" fontId="4" fillId="0" borderId="6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4" fillId="0" borderId="0" xfId="0" applyNumberFormat="1" applyFont="1"/>
    <xf numFmtId="20" fontId="4" fillId="0" borderId="0" xfId="0" applyNumberFormat="1" applyFont="1"/>
    <xf numFmtId="169" fontId="4" fillId="2" borderId="6" xfId="0" applyNumberFormat="1" applyFont="1" applyFill="1" applyBorder="1" applyAlignment="1">
      <alignment horizontal="center"/>
    </xf>
    <xf numFmtId="20" fontId="4" fillId="0" borderId="1" xfId="0" applyNumberFormat="1" applyFont="1" applyBorder="1" applyProtection="1">
      <protection locked="0"/>
    </xf>
    <xf numFmtId="169" fontId="4" fillId="0" borderId="0" xfId="0" applyNumberFormat="1" applyFont="1" applyProtection="1">
      <protection locked="0"/>
    </xf>
    <xf numFmtId="17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20" fontId="4" fillId="0" borderId="0" xfId="0" applyNumberFormat="1" applyFont="1" applyProtection="1">
      <protection locked="0"/>
    </xf>
    <xf numFmtId="20" fontId="4" fillId="0" borderId="6" xfId="0" applyNumberFormat="1" applyFont="1" applyBorder="1" applyAlignment="1">
      <alignment horizontal="center"/>
    </xf>
    <xf numFmtId="20" fontId="4" fillId="2" borderId="6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2" borderId="12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170" fontId="4" fillId="0" borderId="6" xfId="0" applyNumberFormat="1" applyFont="1" applyBorder="1"/>
    <xf numFmtId="0" fontId="10" fillId="4" borderId="0" xfId="0" applyFont="1" applyFill="1"/>
    <xf numFmtId="2" fontId="10" fillId="4" borderId="0" xfId="0" applyNumberFormat="1" applyFont="1" applyFill="1" applyAlignment="1">
      <alignment horizontal="center"/>
    </xf>
    <xf numFmtId="0" fontId="10" fillId="4" borderId="9" xfId="0" applyFont="1" applyFill="1" applyBorder="1"/>
    <xf numFmtId="0" fontId="10" fillId="4" borderId="13" xfId="0" applyFont="1" applyFill="1" applyBorder="1"/>
    <xf numFmtId="0" fontId="10" fillId="4" borderId="14" xfId="0" applyFont="1" applyFill="1" applyBorder="1" applyAlignment="1">
      <alignment horizontal="center"/>
    </xf>
    <xf numFmtId="167" fontId="8" fillId="0" borderId="0" xfId="1" applyNumberFormat="1" applyFill="1" applyAlignment="1" applyProtection="1">
      <alignment horizontal="left"/>
      <protection locked="0"/>
    </xf>
    <xf numFmtId="2" fontId="10" fillId="4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 vertical="center"/>
    </xf>
    <xf numFmtId="9" fontId="4" fillId="0" borderId="6" xfId="0" applyNumberFormat="1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/>
    <xf numFmtId="1" fontId="4" fillId="0" borderId="6" xfId="0" applyNumberFormat="1" applyFont="1" applyBorder="1" applyAlignment="1" applyProtection="1">
      <alignment horizontal="center" vertic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</cellXfs>
  <cellStyles count="3">
    <cellStyle name="Hyperkobling" xfId="1" builtinId="8"/>
    <cellStyle name="Normal" xfId="0" builtinId="0"/>
    <cellStyle name="Prosent" xfId="2" builtinId="5"/>
  </cellStyles>
  <dxfs count="296"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836910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2"/>
  <sheetViews>
    <sheetView tabSelected="1" zoomScaleNormal="100" workbookViewId="0">
      <selection activeCell="AE15" sqref="A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6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15.7109375" style="3" hidden="1" customWidth="1"/>
    <col min="31" max="31" width="8.7109375" style="73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0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B5" s="109"/>
      <c r="C5" s="109"/>
      <c r="D5" s="109"/>
      <c r="E5" s="109"/>
      <c r="F5" s="1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6"/>
      <c r="AC5" s="113" t="s">
        <v>3</v>
      </c>
      <c r="AD5" s="16"/>
      <c r="AE5" s="104">
        <v>10</v>
      </c>
    </row>
    <row r="6" spans="1:40" s="11" customFormat="1" ht="15" customHeight="1" x14ac:dyDescent="0.55000000000000004">
      <c r="B6" s="109"/>
      <c r="C6" s="109"/>
      <c r="D6" s="112" t="s">
        <v>4</v>
      </c>
      <c r="E6" s="109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9"/>
      <c r="AC6" s="113" t="s">
        <v>5</v>
      </c>
      <c r="AE6" s="105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F7" s="77"/>
      <c r="G7" s="78">
        <v>0.3125</v>
      </c>
      <c r="L7" s="14"/>
      <c r="X7" s="7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F8" s="77"/>
      <c r="G8" s="78">
        <v>0.3125</v>
      </c>
      <c r="L8" s="14"/>
      <c r="X8" s="7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81"/>
      <c r="G9" s="81">
        <v>0.22916666666666666</v>
      </c>
      <c r="H9" s="82"/>
      <c r="I9" s="82"/>
      <c r="J9" s="6"/>
      <c r="K9" s="83"/>
      <c r="L9" s="14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1"/>
      <c r="G10" s="81">
        <v>0.16666666666666666</v>
      </c>
      <c r="H10" s="82"/>
      <c r="I10" s="82"/>
      <c r="J10" s="6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1"/>
      <c r="G11" s="81">
        <v>8.3333333333333329E-2</v>
      </c>
      <c r="H11" s="82"/>
      <c r="I11" s="82"/>
      <c r="J11" s="6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1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44409</v>
      </c>
      <c r="B14" s="41"/>
      <c r="C14" s="42"/>
      <c r="D14" s="42"/>
      <c r="E14" s="43"/>
      <c r="F14" s="44"/>
      <c r="G14" s="52">
        <f t="shared" ref="G14:G18" si="0">IF(E14="",0,CONCATENATE(E14,":",F14))</f>
        <v>0</v>
      </c>
      <c r="H14" s="43"/>
      <c r="I14" s="44"/>
      <c r="J14" s="52">
        <f t="shared" ref="J14:J18" si="1">IF(H14="",0,CONCATENATE(H14,":",I14))</f>
        <v>0</v>
      </c>
      <c r="K14" s="79">
        <f t="shared" ref="K14:K18" si="2">J14-G14</f>
        <v>0</v>
      </c>
      <c r="L14" s="43"/>
      <c r="M14" s="44"/>
      <c r="N14" s="52">
        <f t="shared" ref="N14:N18" si="3">IF(L14="",0,CONCATENATE(L14,":",M14))</f>
        <v>0</v>
      </c>
      <c r="O14" s="43"/>
      <c r="P14" s="44"/>
      <c r="Q14" s="52">
        <f t="shared" ref="Q14:Q18" si="4">IF(O14="",0,CONCATENATE(O14,":",P14))</f>
        <v>0</v>
      </c>
      <c r="R14" s="79">
        <f t="shared" ref="R14:R18" si="5">Q14-N14</f>
        <v>0</v>
      </c>
      <c r="S14" s="86">
        <f t="shared" ref="S14:S18" si="6">K14+R14</f>
        <v>0</v>
      </c>
      <c r="T14" s="79" t="str">
        <f t="shared" ref="T14" si="7">IF($D14="X","",IF($S14=0,"",ROUND($S14,10)))</f>
        <v/>
      </c>
      <c r="U14" s="79" t="str">
        <f t="shared" ref="U14:U18" si="8">IF(T14&gt;0,T14,0)</f>
        <v/>
      </c>
      <c r="V14" s="87">
        <f t="shared" ref="V14:V18" si="9">IF(T14&lt;0,T14*(-1),0)</f>
        <v>0</v>
      </c>
      <c r="W14" s="79" t="str">
        <f t="shared" ref="W14" si="10">IF($D14="X","",IF($S14=0,"",ROUND($S14,10)))</f>
        <v/>
      </c>
      <c r="X14" s="79" t="str">
        <f t="shared" ref="X14" si="11">IF($D14="X",ROUND($S14,10),"")</f>
        <v/>
      </c>
      <c r="Y14" s="79" t="str">
        <f t="shared" ref="Y14:Y18" si="12">IF(X14&gt;0,X14,0)</f>
        <v/>
      </c>
      <c r="Z14" s="79">
        <f t="shared" ref="Z14:Z18" si="13">IF(X14&lt;0,X14*(-1),0)</f>
        <v>0</v>
      </c>
      <c r="AA14" s="79" t="str">
        <f t="shared" ref="AA14" si="14">IF($D14="X",ROUND($S14,10),"")</f>
        <v/>
      </c>
      <c r="AC14" s="106" t="s">
        <v>28</v>
      </c>
      <c r="AD14" s="45"/>
      <c r="AE14" s="108">
        <v>0</v>
      </c>
      <c r="AF14" s="17"/>
      <c r="AG14" s="18"/>
      <c r="AH14" s="19"/>
      <c r="AI14" s="20"/>
    </row>
    <row r="15" spans="1:40" s="11" customFormat="1" ht="14.25" customHeight="1" x14ac:dyDescent="0.35">
      <c r="A15" s="47">
        <v>44410</v>
      </c>
      <c r="B15" s="48"/>
      <c r="C15" s="49"/>
      <c r="D15" s="42"/>
      <c r="E15" s="50"/>
      <c r="F15" s="51"/>
      <c r="G15" s="52">
        <f t="shared" ref="G15" si="15">IF(E15="",0,CONCATENATE(E15,":",F15))</f>
        <v>0</v>
      </c>
      <c r="H15" s="50"/>
      <c r="I15" s="51"/>
      <c r="J15" s="52">
        <f t="shared" ref="J15" si="16">IF(H15="",0,CONCATENATE(H15,":",I15))</f>
        <v>0</v>
      </c>
      <c r="K15" s="75">
        <f t="shared" ref="K15" si="17">J15-G15</f>
        <v>0</v>
      </c>
      <c r="L15" s="50"/>
      <c r="M15" s="51"/>
      <c r="N15" s="52">
        <f t="shared" ref="N15" si="18">IF(L15="",0,CONCATENATE(L15,":",M15))</f>
        <v>0</v>
      </c>
      <c r="O15" s="50"/>
      <c r="P15" s="51"/>
      <c r="Q15" s="52">
        <f t="shared" ref="Q15" si="19">IF(O15="",0,CONCATENATE(O15,":",P15))</f>
        <v>0</v>
      </c>
      <c r="R15" s="75">
        <f t="shared" ref="R15" si="20">Q15-N15</f>
        <v>0</v>
      </c>
      <c r="S15" s="85">
        <f t="shared" ref="S15" si="21">K15+R15</f>
        <v>0</v>
      </c>
      <c r="T15" s="75" t="str">
        <f t="shared" ref="T15" si="22">IF(B15="av",($E$7)*(-1),IF(B15="df",($E$7)*(-1),IF(D15="X","",IF(B15="sd",ROUND(S15-($E$7*(1-$AE$4)),10),IF(S15=0,"",ROUND(S15-$E$7,10))))))</f>
        <v/>
      </c>
      <c r="U15" s="75" t="str">
        <f t="shared" ref="U15" si="23">IF(T15&gt;0,T15,0)</f>
        <v/>
      </c>
      <c r="V15" s="88">
        <f t="shared" ref="V15" si="24">IF(T15&lt;0,T15*(-1),0)</f>
        <v>0</v>
      </c>
      <c r="W15" s="75" t="str">
        <f t="shared" ref="W15" si="25">IF(U15=V15,U15,IF(V15&gt;0,V15,U15))</f>
        <v/>
      </c>
      <c r="X15" s="85" t="str">
        <f t="shared" ref="X15" si="26">IF(D15="X",ROUND(S15-$E$7,10),"")</f>
        <v/>
      </c>
      <c r="Y15" s="75" t="str">
        <f t="shared" ref="Y15" si="27">IF(X15&gt;0,X15,0)</f>
        <v/>
      </c>
      <c r="Z15" s="88">
        <f t="shared" ref="Z15" si="28">IF(X15&lt;0,X15*(-1),0)</f>
        <v>0</v>
      </c>
      <c r="AA15" s="75" t="str">
        <f t="shared" ref="AA15" si="29">IF(Y15=Z15,Y15,IF(Z15&gt;0,Z15,Y15))</f>
        <v/>
      </c>
      <c r="AC15" s="15" t="s">
        <v>29</v>
      </c>
      <c r="AE15" s="108">
        <v>0</v>
      </c>
    </row>
    <row r="16" spans="1:40" s="11" customFormat="1" ht="14.25" customHeight="1" x14ac:dyDescent="0.35">
      <c r="A16" s="47">
        <v>44411</v>
      </c>
      <c r="B16" s="48"/>
      <c r="C16" s="49"/>
      <c r="D16" s="42"/>
      <c r="E16" s="50"/>
      <c r="F16" s="51"/>
      <c r="G16" s="52">
        <f t="shared" si="0"/>
        <v>0</v>
      </c>
      <c r="H16" s="50"/>
      <c r="I16" s="51"/>
      <c r="J16" s="52">
        <f t="shared" si="1"/>
        <v>0</v>
      </c>
      <c r="K16" s="75">
        <f t="shared" si="2"/>
        <v>0</v>
      </c>
      <c r="L16" s="50"/>
      <c r="M16" s="51"/>
      <c r="N16" s="52">
        <f t="shared" si="3"/>
        <v>0</v>
      </c>
      <c r="O16" s="50"/>
      <c r="P16" s="51"/>
      <c r="Q16" s="52">
        <f t="shared" si="4"/>
        <v>0</v>
      </c>
      <c r="R16" s="75">
        <f t="shared" si="5"/>
        <v>0</v>
      </c>
      <c r="S16" s="85">
        <f t="shared" si="6"/>
        <v>0</v>
      </c>
      <c r="T16" s="75" t="str">
        <f t="shared" ref="T16:T18" si="30">IF(B16="av",($E$7)*(-1),IF(B16="df",($E$7)*(-1),IF(D16="X","",IF(B16="sd",ROUND(S16-($E$7*(1-$AE$4)),10),IF(S16=0,"",ROUND(S16-$E$7,10))))))</f>
        <v/>
      </c>
      <c r="U16" s="75" t="str">
        <f t="shared" si="8"/>
        <v/>
      </c>
      <c r="V16" s="88">
        <f t="shared" si="9"/>
        <v>0</v>
      </c>
      <c r="W16" s="75" t="str">
        <f t="shared" ref="W16:W18" si="31">IF(U16=V16,U16,IF(V16&gt;0,V16,U16))</f>
        <v/>
      </c>
      <c r="X16" s="85" t="str">
        <f t="shared" ref="X16:X18" si="32">IF(D16="X",ROUND(S16-$E$7,10),"")</f>
        <v/>
      </c>
      <c r="Y16" s="75" t="str">
        <f t="shared" si="12"/>
        <v/>
      </c>
      <c r="Z16" s="88">
        <f t="shared" si="13"/>
        <v>0</v>
      </c>
      <c r="AA16" s="75" t="str">
        <f t="shared" ref="AA16:AA18" si="33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44412</v>
      </c>
      <c r="B17" s="48"/>
      <c r="C17" s="49"/>
      <c r="D17" s="42"/>
      <c r="E17" s="50"/>
      <c r="F17" s="51"/>
      <c r="G17" s="52">
        <f t="shared" si="0"/>
        <v>0</v>
      </c>
      <c r="H17" s="50"/>
      <c r="I17" s="51"/>
      <c r="J17" s="52">
        <f t="shared" si="1"/>
        <v>0</v>
      </c>
      <c r="K17" s="75">
        <f t="shared" si="2"/>
        <v>0</v>
      </c>
      <c r="L17" s="50"/>
      <c r="M17" s="51"/>
      <c r="N17" s="52">
        <f t="shared" si="3"/>
        <v>0</v>
      </c>
      <c r="O17" s="50"/>
      <c r="P17" s="51"/>
      <c r="Q17" s="52">
        <f t="shared" si="4"/>
        <v>0</v>
      </c>
      <c r="R17" s="75">
        <f t="shared" si="5"/>
        <v>0</v>
      </c>
      <c r="S17" s="85">
        <f t="shared" si="6"/>
        <v>0</v>
      </c>
      <c r="T17" s="75" t="str">
        <f t="shared" si="30"/>
        <v/>
      </c>
      <c r="U17" s="75" t="str">
        <f t="shared" si="8"/>
        <v/>
      </c>
      <c r="V17" s="88">
        <f t="shared" si="9"/>
        <v>0</v>
      </c>
      <c r="W17" s="75" t="str">
        <f t="shared" si="31"/>
        <v/>
      </c>
      <c r="X17" s="85" t="str">
        <f t="shared" si="32"/>
        <v/>
      </c>
      <c r="Y17" s="75" t="str">
        <f t="shared" si="12"/>
        <v/>
      </c>
      <c r="Z17" s="88">
        <f t="shared" si="13"/>
        <v>0</v>
      </c>
      <c r="AA17" s="75" t="str">
        <f t="shared" si="33"/>
        <v/>
      </c>
      <c r="AC17" s="45" t="s">
        <v>31</v>
      </c>
      <c r="AD17" s="92">
        <f>AE15+AD16-AE14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44413</v>
      </c>
      <c r="B18" s="48"/>
      <c r="C18" s="49"/>
      <c r="D18" s="42"/>
      <c r="E18" s="50"/>
      <c r="F18" s="51"/>
      <c r="G18" s="52">
        <f t="shared" si="0"/>
        <v>0</v>
      </c>
      <c r="H18" s="50"/>
      <c r="I18" s="51"/>
      <c r="J18" s="52">
        <f t="shared" si="1"/>
        <v>0</v>
      </c>
      <c r="K18" s="75">
        <f t="shared" si="2"/>
        <v>0</v>
      </c>
      <c r="L18" s="50"/>
      <c r="M18" s="51"/>
      <c r="N18" s="52">
        <f t="shared" si="3"/>
        <v>0</v>
      </c>
      <c r="O18" s="50"/>
      <c r="P18" s="51"/>
      <c r="Q18" s="52">
        <f t="shared" si="4"/>
        <v>0</v>
      </c>
      <c r="R18" s="75">
        <f t="shared" si="5"/>
        <v>0</v>
      </c>
      <c r="S18" s="85">
        <f t="shared" si="6"/>
        <v>0</v>
      </c>
      <c r="T18" s="75" t="str">
        <f t="shared" si="30"/>
        <v/>
      </c>
      <c r="U18" s="75" t="str">
        <f t="shared" si="8"/>
        <v/>
      </c>
      <c r="V18" s="88">
        <f t="shared" si="9"/>
        <v>0</v>
      </c>
      <c r="W18" s="75" t="str">
        <f t="shared" si="31"/>
        <v/>
      </c>
      <c r="X18" s="85" t="str">
        <f t="shared" si="32"/>
        <v/>
      </c>
      <c r="Y18" s="75" t="str">
        <f t="shared" si="12"/>
        <v/>
      </c>
      <c r="Z18" s="88">
        <f t="shared" si="13"/>
        <v>0</v>
      </c>
      <c r="AA18" s="75" t="str">
        <f t="shared" si="33"/>
        <v/>
      </c>
      <c r="AL18" s="53"/>
    </row>
    <row r="19" spans="1:38" s="11" customFormat="1" ht="14.25" customHeight="1" x14ac:dyDescent="0.35">
      <c r="A19" s="47">
        <v>44414</v>
      </c>
      <c r="B19" s="48"/>
      <c r="C19" s="49"/>
      <c r="D19" s="42"/>
      <c r="E19" s="50"/>
      <c r="F19" s="51"/>
      <c r="G19" s="52">
        <f t="shared" ref="G19:G20" si="34">IF(E19="",0,CONCATENATE(E19,":",F19))</f>
        <v>0</v>
      </c>
      <c r="H19" s="50"/>
      <c r="I19" s="51"/>
      <c r="J19" s="52">
        <f t="shared" ref="J19:J20" si="35">IF(H19="",0,CONCATENATE(H19,":",I19))</f>
        <v>0</v>
      </c>
      <c r="K19" s="75">
        <f t="shared" ref="K19:K20" si="36">J19-G19</f>
        <v>0</v>
      </c>
      <c r="L19" s="50"/>
      <c r="M19" s="51"/>
      <c r="N19" s="52">
        <f t="shared" ref="N19:N20" si="37">IF(L19="",0,CONCATENATE(L19,":",M19))</f>
        <v>0</v>
      </c>
      <c r="O19" s="50"/>
      <c r="P19" s="51"/>
      <c r="Q19" s="52">
        <f t="shared" ref="Q19:Q20" si="38">IF(O19="",0,CONCATENATE(O19,":",P19))</f>
        <v>0</v>
      </c>
      <c r="R19" s="75">
        <f t="shared" ref="R19:R20" si="39">Q19-N19</f>
        <v>0</v>
      </c>
      <c r="S19" s="85">
        <f t="shared" ref="S19:S20" si="40">K19+R19</f>
        <v>0</v>
      </c>
      <c r="T19" s="75" t="str">
        <f t="shared" ref="T19" si="41">IF(B19="av",($E$7)*(-1),IF(B19="df",($E$7)*(-1),IF(D19="X","",IF(B19="sd",ROUND(S19-($E$7*(1-$AE$4)),10),IF(S19=0,"",ROUND(S19-$E$7,10))))))</f>
        <v/>
      </c>
      <c r="U19" s="75" t="str">
        <f t="shared" ref="U19:U20" si="42">IF(T19&gt;0,T19,0)</f>
        <v/>
      </c>
      <c r="V19" s="88">
        <f t="shared" ref="V19:V20" si="43">IF(T19&lt;0,T19*(-1),0)</f>
        <v>0</v>
      </c>
      <c r="W19" s="75" t="str">
        <f t="shared" ref="W19" si="44">IF(U19=V19,U19,IF(V19&gt;0,V19,U19))</f>
        <v/>
      </c>
      <c r="X19" s="85" t="str">
        <f t="shared" ref="X19" si="45">IF(D19="X",ROUND(S19-$E$7,10),"")</f>
        <v/>
      </c>
      <c r="Y19" s="75" t="str">
        <f t="shared" ref="Y19:Y20" si="46">IF(X19&gt;0,X19,0)</f>
        <v/>
      </c>
      <c r="Z19" s="88">
        <f t="shared" ref="Z19:Z20" si="47">IF(X19&lt;0,X19*(-1),0)</f>
        <v>0</v>
      </c>
      <c r="AA19" s="75" t="str">
        <f t="shared" ref="AA19" si="48">IF(Y19=Z19,Y19,IF(Z19&gt;0,Z19,Y19))</f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0">
        <v>44415</v>
      </c>
      <c r="B20" s="41"/>
      <c r="C20" s="42"/>
      <c r="D20" s="42"/>
      <c r="E20" s="43"/>
      <c r="F20" s="44"/>
      <c r="G20" s="52">
        <f t="shared" si="34"/>
        <v>0</v>
      </c>
      <c r="H20" s="43"/>
      <c r="I20" s="44"/>
      <c r="J20" s="52">
        <f t="shared" si="35"/>
        <v>0</v>
      </c>
      <c r="K20" s="79">
        <f t="shared" si="36"/>
        <v>0</v>
      </c>
      <c r="L20" s="43"/>
      <c r="M20" s="44"/>
      <c r="N20" s="52">
        <f t="shared" si="37"/>
        <v>0</v>
      </c>
      <c r="O20" s="43"/>
      <c r="P20" s="44"/>
      <c r="Q20" s="52">
        <f t="shared" si="38"/>
        <v>0</v>
      </c>
      <c r="R20" s="79">
        <f t="shared" si="39"/>
        <v>0</v>
      </c>
      <c r="S20" s="86">
        <f t="shared" si="40"/>
        <v>0</v>
      </c>
      <c r="T20" s="79" t="str">
        <f t="shared" ref="T20:T21" si="49">IF($D20="X","",IF($S20=0,"",ROUND($S20,10)))</f>
        <v/>
      </c>
      <c r="U20" s="79" t="str">
        <f t="shared" si="42"/>
        <v/>
      </c>
      <c r="V20" s="87">
        <f t="shared" si="43"/>
        <v>0</v>
      </c>
      <c r="W20" s="79" t="str">
        <f t="shared" ref="W20:W21" si="50">IF($D20="X","",IF($S20=0,"",ROUND($S20,10)))</f>
        <v/>
      </c>
      <c r="X20" s="79" t="str">
        <f t="shared" ref="X20:X21" si="51">IF($D20="X",ROUND($S20,10),"")</f>
        <v/>
      </c>
      <c r="Y20" s="79" t="str">
        <f t="shared" si="46"/>
        <v/>
      </c>
      <c r="Z20" s="79">
        <f t="shared" si="47"/>
        <v>0</v>
      </c>
      <c r="AA20" s="79" t="str">
        <f t="shared" ref="AA20:AA21" si="52">IF($D20="X",ROUND($S20,10),"")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0">
        <v>44416</v>
      </c>
      <c r="B21" s="41"/>
      <c r="C21" s="42"/>
      <c r="D21" s="42"/>
      <c r="E21" s="43"/>
      <c r="F21" s="44"/>
      <c r="G21" s="52">
        <f t="shared" ref="G21:G25" si="53">IF(E21="",0,CONCATENATE(E21,":",F21))</f>
        <v>0</v>
      </c>
      <c r="H21" s="43"/>
      <c r="I21" s="44"/>
      <c r="J21" s="52">
        <f t="shared" ref="J21:J25" si="54">IF(H21="",0,CONCATENATE(H21,":",I21))</f>
        <v>0</v>
      </c>
      <c r="K21" s="79">
        <f t="shared" ref="K21:K25" si="55">J21-G21</f>
        <v>0</v>
      </c>
      <c r="L21" s="43"/>
      <c r="M21" s="44"/>
      <c r="N21" s="52">
        <f t="shared" ref="N21:N25" si="56">IF(L21="",0,CONCATENATE(L21,":",M21))</f>
        <v>0</v>
      </c>
      <c r="O21" s="43"/>
      <c r="P21" s="44"/>
      <c r="Q21" s="52">
        <f t="shared" ref="Q21:Q25" si="57">IF(O21="",0,CONCATENATE(O21,":",P21))</f>
        <v>0</v>
      </c>
      <c r="R21" s="79">
        <f t="shared" ref="R21:R25" si="58">Q21-N21</f>
        <v>0</v>
      </c>
      <c r="S21" s="86">
        <f t="shared" ref="S21:S25" si="59">K21+R21</f>
        <v>0</v>
      </c>
      <c r="T21" s="79" t="str">
        <f t="shared" si="49"/>
        <v/>
      </c>
      <c r="U21" s="79" t="str">
        <f t="shared" ref="U21:U25" si="60">IF(T21&gt;0,T21,0)</f>
        <v/>
      </c>
      <c r="V21" s="87">
        <f t="shared" ref="V21:V25" si="61">IF(T21&lt;0,T21*(-1),0)</f>
        <v>0</v>
      </c>
      <c r="W21" s="79" t="str">
        <f t="shared" si="50"/>
        <v/>
      </c>
      <c r="X21" s="79" t="str">
        <f t="shared" si="51"/>
        <v/>
      </c>
      <c r="Y21" s="79" t="str">
        <f t="shared" ref="Y21:Y25" si="62">IF(X21&gt;0,X21,0)</f>
        <v/>
      </c>
      <c r="Z21" s="79">
        <f t="shared" ref="Z21:Z25" si="63">IF(X21&lt;0,X21*(-1),0)</f>
        <v>0</v>
      </c>
      <c r="AA21" s="79" t="str">
        <f t="shared" si="52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44417</v>
      </c>
      <c r="B22" s="48"/>
      <c r="C22" s="49"/>
      <c r="D22" s="42"/>
      <c r="E22" s="50"/>
      <c r="F22" s="51"/>
      <c r="G22" s="52">
        <f t="shared" ref="G22" si="64">IF(E22="",0,CONCATENATE(E22,":",F22))</f>
        <v>0</v>
      </c>
      <c r="H22" s="50"/>
      <c r="I22" s="51"/>
      <c r="J22" s="52">
        <f t="shared" ref="J22" si="65">IF(H22="",0,CONCATENATE(H22,":",I22))</f>
        <v>0</v>
      </c>
      <c r="K22" s="75">
        <f t="shared" ref="K22" si="66">J22-G22</f>
        <v>0</v>
      </c>
      <c r="L22" s="50"/>
      <c r="M22" s="51"/>
      <c r="N22" s="52">
        <f t="shared" ref="N22" si="67">IF(L22="",0,CONCATENATE(L22,":",M22))</f>
        <v>0</v>
      </c>
      <c r="O22" s="50"/>
      <c r="P22" s="51"/>
      <c r="Q22" s="52">
        <f t="shared" ref="Q22" si="68">IF(O22="",0,CONCATENATE(O22,":",P22))</f>
        <v>0</v>
      </c>
      <c r="R22" s="75">
        <f t="shared" ref="R22" si="69">Q22-N22</f>
        <v>0</v>
      </c>
      <c r="S22" s="85">
        <f t="shared" ref="S22" si="70">K22+R22</f>
        <v>0</v>
      </c>
      <c r="T22" s="75" t="str">
        <f t="shared" ref="T22" si="71">IF(B22="av",($E$7)*(-1),IF(B22="df",($E$7)*(-1),IF(D22="X","",IF(B22="sd",ROUND(S22-($E$7*(1-$AE$4)),10),IF(S22=0,"",ROUND(S22-$E$7,10))))))</f>
        <v/>
      </c>
      <c r="U22" s="75" t="str">
        <f t="shared" ref="U22" si="72">IF(T22&gt;0,T22,0)</f>
        <v/>
      </c>
      <c r="V22" s="88">
        <f t="shared" ref="V22" si="73">IF(T22&lt;0,T22*(-1),0)</f>
        <v>0</v>
      </c>
      <c r="W22" s="75" t="str">
        <f t="shared" ref="W22" si="74">IF(U22=V22,U22,IF(V22&gt;0,V22,U22))</f>
        <v/>
      </c>
      <c r="X22" s="85" t="str">
        <f t="shared" ref="X22" si="75">IF(D22="X",ROUND(S22-$E$7,10),"")</f>
        <v/>
      </c>
      <c r="Y22" s="75" t="str">
        <f t="shared" ref="Y22" si="76">IF(X22&gt;0,X22,0)</f>
        <v/>
      </c>
      <c r="Z22" s="88">
        <f t="shared" ref="Z22" si="77">IF(X22&lt;0,X22*(-1),0)</f>
        <v>0</v>
      </c>
      <c r="AA22" s="75" t="str">
        <f t="shared" ref="AA22" si="78">IF(Y22=Z22,Y22,IF(Z22&gt;0,Z22,Y22))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44418</v>
      </c>
      <c r="B23" s="48"/>
      <c r="C23" s="49"/>
      <c r="D23" s="42"/>
      <c r="E23" s="50"/>
      <c r="F23" s="51"/>
      <c r="G23" s="52">
        <f t="shared" si="53"/>
        <v>0</v>
      </c>
      <c r="H23" s="50"/>
      <c r="I23" s="51"/>
      <c r="J23" s="52">
        <f t="shared" si="54"/>
        <v>0</v>
      </c>
      <c r="K23" s="75">
        <f t="shared" si="55"/>
        <v>0</v>
      </c>
      <c r="L23" s="50"/>
      <c r="M23" s="51"/>
      <c r="N23" s="52">
        <f t="shared" si="56"/>
        <v>0</v>
      </c>
      <c r="O23" s="50"/>
      <c r="P23" s="51"/>
      <c r="Q23" s="52">
        <f t="shared" si="57"/>
        <v>0</v>
      </c>
      <c r="R23" s="75">
        <f t="shared" si="58"/>
        <v>0</v>
      </c>
      <c r="S23" s="85">
        <f t="shared" si="59"/>
        <v>0</v>
      </c>
      <c r="T23" s="75" t="str">
        <f t="shared" ref="T23:T25" si="79">IF(B23="av",($E$7)*(-1),IF(B23="df",($E$7)*(-1),IF(D23="X","",IF(B23="sd",ROUND(S23-($E$7*(1-$AE$4)),10),IF(S23=0,"",ROUND(S23-$E$7,10))))))</f>
        <v/>
      </c>
      <c r="U23" s="75" t="str">
        <f t="shared" si="60"/>
        <v/>
      </c>
      <c r="V23" s="88">
        <f t="shared" si="61"/>
        <v>0</v>
      </c>
      <c r="W23" s="75" t="str">
        <f t="shared" ref="W23:W25" si="80">IF(U23=V23,U23,IF(V23&gt;0,V23,U23))</f>
        <v/>
      </c>
      <c r="X23" s="85" t="str">
        <f t="shared" ref="X23:X25" si="81">IF(D23="X",ROUND(S23-$E$7,10),"")</f>
        <v/>
      </c>
      <c r="Y23" s="75" t="str">
        <f t="shared" si="62"/>
        <v/>
      </c>
      <c r="Z23" s="88">
        <f t="shared" si="63"/>
        <v>0</v>
      </c>
      <c r="AA23" s="75" t="str">
        <f t="shared" ref="AA23:AA25" si="82">IF(Y23=Z23,Y23,IF(Z23&gt;0,Z23,Y23))</f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44419</v>
      </c>
      <c r="B24" s="48"/>
      <c r="C24" s="49"/>
      <c r="D24" s="42"/>
      <c r="E24" s="50"/>
      <c r="F24" s="51"/>
      <c r="G24" s="52">
        <f t="shared" si="53"/>
        <v>0</v>
      </c>
      <c r="H24" s="50"/>
      <c r="I24" s="51"/>
      <c r="J24" s="52">
        <f t="shared" si="54"/>
        <v>0</v>
      </c>
      <c r="K24" s="75">
        <f t="shared" si="55"/>
        <v>0</v>
      </c>
      <c r="L24" s="50"/>
      <c r="M24" s="51"/>
      <c r="N24" s="52">
        <f t="shared" si="56"/>
        <v>0</v>
      </c>
      <c r="O24" s="50"/>
      <c r="P24" s="51"/>
      <c r="Q24" s="52">
        <f t="shared" si="57"/>
        <v>0</v>
      </c>
      <c r="R24" s="75">
        <f t="shared" si="58"/>
        <v>0</v>
      </c>
      <c r="S24" s="85">
        <f t="shared" si="59"/>
        <v>0</v>
      </c>
      <c r="T24" s="75" t="str">
        <f t="shared" si="79"/>
        <v/>
      </c>
      <c r="U24" s="75" t="str">
        <f t="shared" si="60"/>
        <v/>
      </c>
      <c r="V24" s="88">
        <f t="shared" si="61"/>
        <v>0</v>
      </c>
      <c r="W24" s="75" t="str">
        <f t="shared" si="80"/>
        <v/>
      </c>
      <c r="X24" s="85" t="str">
        <f t="shared" si="81"/>
        <v/>
      </c>
      <c r="Y24" s="75" t="str">
        <f t="shared" si="62"/>
        <v/>
      </c>
      <c r="Z24" s="88">
        <f t="shared" si="63"/>
        <v>0</v>
      </c>
      <c r="AA24" s="75" t="str">
        <f t="shared" si="82"/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44420</v>
      </c>
      <c r="B25" s="48"/>
      <c r="C25" s="49"/>
      <c r="D25" s="42"/>
      <c r="E25" s="50"/>
      <c r="F25" s="51"/>
      <c r="G25" s="52">
        <f t="shared" si="53"/>
        <v>0</v>
      </c>
      <c r="H25" s="50"/>
      <c r="I25" s="51"/>
      <c r="J25" s="52">
        <f t="shared" si="54"/>
        <v>0</v>
      </c>
      <c r="K25" s="75">
        <f t="shared" si="55"/>
        <v>0</v>
      </c>
      <c r="L25" s="50"/>
      <c r="M25" s="51"/>
      <c r="N25" s="52">
        <f t="shared" si="56"/>
        <v>0</v>
      </c>
      <c r="O25" s="50"/>
      <c r="P25" s="51"/>
      <c r="Q25" s="52">
        <f t="shared" si="57"/>
        <v>0</v>
      </c>
      <c r="R25" s="75">
        <f t="shared" si="58"/>
        <v>0</v>
      </c>
      <c r="S25" s="85">
        <f t="shared" si="59"/>
        <v>0</v>
      </c>
      <c r="T25" s="75" t="str">
        <f t="shared" si="79"/>
        <v/>
      </c>
      <c r="U25" s="75" t="str">
        <f t="shared" si="60"/>
        <v/>
      </c>
      <c r="V25" s="88">
        <f t="shared" si="61"/>
        <v>0</v>
      </c>
      <c r="W25" s="75" t="str">
        <f t="shared" si="80"/>
        <v/>
      </c>
      <c r="X25" s="85" t="str">
        <f t="shared" si="81"/>
        <v/>
      </c>
      <c r="Y25" s="75" t="str">
        <f t="shared" si="62"/>
        <v/>
      </c>
      <c r="Z25" s="88">
        <f t="shared" si="63"/>
        <v>0</v>
      </c>
      <c r="AA25" s="75" t="str">
        <f t="shared" si="82"/>
        <v/>
      </c>
      <c r="AC25" s="45" t="s">
        <v>37</v>
      </c>
      <c r="AD25" s="45"/>
      <c r="AE25" s="46">
        <f>AE23+(AE24*0.5)</f>
        <v>0</v>
      </c>
    </row>
    <row r="26" spans="1:38" s="11" customFormat="1" ht="14.25" customHeight="1" x14ac:dyDescent="0.35">
      <c r="A26" s="47">
        <v>44421</v>
      </c>
      <c r="B26" s="48"/>
      <c r="C26" s="49"/>
      <c r="D26" s="42"/>
      <c r="E26" s="50"/>
      <c r="F26" s="51"/>
      <c r="G26" s="52">
        <f t="shared" ref="G26:G27" si="83">IF(E26="",0,CONCATENATE(E26,":",F26))</f>
        <v>0</v>
      </c>
      <c r="H26" s="50"/>
      <c r="I26" s="51"/>
      <c r="J26" s="52">
        <f t="shared" ref="J26:J27" si="84">IF(H26="",0,CONCATENATE(H26,":",I26))</f>
        <v>0</v>
      </c>
      <c r="K26" s="75">
        <f t="shared" ref="K26:K27" si="85">J26-G26</f>
        <v>0</v>
      </c>
      <c r="L26" s="50"/>
      <c r="M26" s="51"/>
      <c r="N26" s="52">
        <f t="shared" ref="N26:N27" si="86">IF(L26="",0,CONCATENATE(L26,":",M26))</f>
        <v>0</v>
      </c>
      <c r="O26" s="50"/>
      <c r="P26" s="51"/>
      <c r="Q26" s="52">
        <f t="shared" ref="Q26:Q27" si="87">IF(O26="",0,CONCATENATE(O26,":",P26))</f>
        <v>0</v>
      </c>
      <c r="R26" s="75">
        <f t="shared" ref="R26:R27" si="88">Q26-N26</f>
        <v>0</v>
      </c>
      <c r="S26" s="85">
        <f t="shared" ref="S26:S27" si="89">K26+R26</f>
        <v>0</v>
      </c>
      <c r="T26" s="75" t="str">
        <f>IF(B26="av",($E$7)*(-1),IF(B26="df",($E$7)*(-1),IF(D26="X","",IF(B26="sd",ROUND(S26-($E$7*(1-$AE$4)),10),IF(S26=0,"",ROUND(S26-$E$7,10))))))</f>
        <v/>
      </c>
      <c r="U26" s="75" t="str">
        <f t="shared" ref="U26:U27" si="90">IF(T26&gt;0,T26,0)</f>
        <v/>
      </c>
      <c r="V26" s="88">
        <f t="shared" ref="V26:V27" si="91">IF(T26&lt;0,T26*(-1),0)</f>
        <v>0</v>
      </c>
      <c r="W26" s="75" t="str">
        <f>IF(U26=V26,U26,IF(V26&gt;0,V26,U26))</f>
        <v/>
      </c>
      <c r="X26" s="85" t="str">
        <f>IF(D26="X",ROUND(S26-$E$7,10),"")</f>
        <v/>
      </c>
      <c r="Y26" s="75" t="str">
        <f t="shared" ref="Y26:Y27" si="92">IF(X26&gt;0,X26,0)</f>
        <v/>
      </c>
      <c r="Z26" s="88">
        <f t="shared" ref="Z26:Z27" si="93">IF(X26&lt;0,X26*(-1),0)</f>
        <v>0</v>
      </c>
      <c r="AA26" s="75" t="str">
        <f>IF(Y26=Z26,Y26,IF(Z26&gt;0,Z26,Y26))</f>
        <v/>
      </c>
      <c r="AE26" s="25"/>
    </row>
    <row r="27" spans="1:38" s="11" customFormat="1" ht="14.25" customHeight="1" x14ac:dyDescent="0.35">
      <c r="A27" s="40">
        <v>44422</v>
      </c>
      <c r="B27" s="41"/>
      <c r="C27" s="42"/>
      <c r="D27" s="42"/>
      <c r="E27" s="43"/>
      <c r="F27" s="44"/>
      <c r="G27" s="52">
        <f t="shared" si="83"/>
        <v>0</v>
      </c>
      <c r="H27" s="43"/>
      <c r="I27" s="44"/>
      <c r="J27" s="52">
        <f t="shared" si="84"/>
        <v>0</v>
      </c>
      <c r="K27" s="79">
        <f t="shared" si="85"/>
        <v>0</v>
      </c>
      <c r="L27" s="43"/>
      <c r="M27" s="44"/>
      <c r="N27" s="52">
        <f t="shared" si="86"/>
        <v>0</v>
      </c>
      <c r="O27" s="43"/>
      <c r="P27" s="44"/>
      <c r="Q27" s="52">
        <f t="shared" si="87"/>
        <v>0</v>
      </c>
      <c r="R27" s="79">
        <f t="shared" si="88"/>
        <v>0</v>
      </c>
      <c r="S27" s="86">
        <f t="shared" si="89"/>
        <v>0</v>
      </c>
      <c r="T27" s="79" t="str">
        <f t="shared" ref="T27:T28" si="94">IF($D27="X","",IF($S27=0,"",ROUND($S27,10)))</f>
        <v/>
      </c>
      <c r="U27" s="79" t="str">
        <f t="shared" si="90"/>
        <v/>
      </c>
      <c r="V27" s="87">
        <f t="shared" si="91"/>
        <v>0</v>
      </c>
      <c r="W27" s="79" t="str">
        <f t="shared" ref="W27:W28" si="95">IF($D27="X","",IF($S27=0,"",ROUND($S27,10)))</f>
        <v/>
      </c>
      <c r="X27" s="79" t="str">
        <f t="shared" ref="X27:X28" si="96">IF($D27="X",ROUND($S27,10),"")</f>
        <v/>
      </c>
      <c r="Y27" s="79" t="str">
        <f t="shared" si="92"/>
        <v/>
      </c>
      <c r="Z27" s="79">
        <f t="shared" si="93"/>
        <v>0</v>
      </c>
      <c r="AA27" s="79" t="str">
        <f t="shared" ref="AA27:AA28" si="97">IF($D27="X",ROUND($S27,10),"")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0">
        <v>44423</v>
      </c>
      <c r="B28" s="41"/>
      <c r="C28" s="42"/>
      <c r="D28" s="42"/>
      <c r="E28" s="43"/>
      <c r="F28" s="44"/>
      <c r="G28" s="52">
        <f t="shared" ref="G28:G32" si="98">IF(E28="",0,CONCATENATE(E28,":",F28))</f>
        <v>0</v>
      </c>
      <c r="H28" s="43"/>
      <c r="I28" s="44"/>
      <c r="J28" s="52">
        <f t="shared" ref="J28:J32" si="99">IF(H28="",0,CONCATENATE(H28,":",I28))</f>
        <v>0</v>
      </c>
      <c r="K28" s="79">
        <f t="shared" ref="K28:K32" si="100">J28-G28</f>
        <v>0</v>
      </c>
      <c r="L28" s="43"/>
      <c r="M28" s="44"/>
      <c r="N28" s="52">
        <f t="shared" ref="N28:N32" si="101">IF(L28="",0,CONCATENATE(L28,":",M28))</f>
        <v>0</v>
      </c>
      <c r="O28" s="43"/>
      <c r="P28" s="44"/>
      <c r="Q28" s="52">
        <f t="shared" ref="Q28:Q32" si="102">IF(O28="",0,CONCATENATE(O28,":",P28))</f>
        <v>0</v>
      </c>
      <c r="R28" s="79">
        <f t="shared" ref="R28:R29" si="103">Q28-N28</f>
        <v>0</v>
      </c>
      <c r="S28" s="86">
        <f t="shared" ref="S28:S29" si="104">K28+R28</f>
        <v>0</v>
      </c>
      <c r="T28" s="79" t="str">
        <f t="shared" si="94"/>
        <v/>
      </c>
      <c r="U28" s="79" t="str">
        <f t="shared" ref="U28:U44" si="105">IF(T28&gt;0,T28,0)</f>
        <v/>
      </c>
      <c r="V28" s="87">
        <f t="shared" ref="V28:V29" si="106">IF(T28&lt;0,T28*(-1),0)</f>
        <v>0</v>
      </c>
      <c r="W28" s="79" t="str">
        <f t="shared" si="95"/>
        <v/>
      </c>
      <c r="X28" s="79" t="str">
        <f t="shared" si="96"/>
        <v/>
      </c>
      <c r="Y28" s="79" t="str">
        <f t="shared" ref="Y28:Y44" si="107">IF(X28&gt;0,X28,0)</f>
        <v/>
      </c>
      <c r="Z28" s="79">
        <f t="shared" ref="Z28:Z29" si="108">IF(X28&lt;0,X28*(-1),0)</f>
        <v>0</v>
      </c>
      <c r="AA28" s="79" t="str">
        <f t="shared" si="97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44424</v>
      </c>
      <c r="B29" s="48"/>
      <c r="C29" s="49"/>
      <c r="D29" s="42"/>
      <c r="E29" s="50"/>
      <c r="F29" s="51"/>
      <c r="G29" s="52">
        <f t="shared" ref="G29" si="109">IF(E29="",0,CONCATENATE(E29,":",F29))</f>
        <v>0</v>
      </c>
      <c r="H29" s="50"/>
      <c r="I29" s="51"/>
      <c r="J29" s="52">
        <f t="shared" ref="J29" si="110">IF(H29="",0,CONCATENATE(H29,":",I29))</f>
        <v>0</v>
      </c>
      <c r="K29" s="75">
        <f t="shared" ref="K29" si="111">J29-G29</f>
        <v>0</v>
      </c>
      <c r="L29" s="50"/>
      <c r="M29" s="51"/>
      <c r="N29" s="52">
        <f t="shared" ref="N29" si="112">IF(L29="",0,CONCATENATE(L29,":",M29))</f>
        <v>0</v>
      </c>
      <c r="O29" s="50"/>
      <c r="P29" s="51"/>
      <c r="Q29" s="52">
        <f t="shared" ref="Q29" si="113">IF(O29="",0,CONCATENATE(O29,":",P29))</f>
        <v>0</v>
      </c>
      <c r="R29" s="75">
        <f t="shared" si="103"/>
        <v>0</v>
      </c>
      <c r="S29" s="85">
        <f t="shared" si="104"/>
        <v>0</v>
      </c>
      <c r="T29" s="75" t="str">
        <f t="shared" ref="T29" si="114">IF(B29="av",($E$7)*(-1),IF(B29="df",($E$7)*(-1),IF(D29="X","",IF(B29="sd",ROUND(S29-($E$7*(1-$AE$4)),10),IF(S29=0,"",ROUND(S29-$E$7,10))))))</f>
        <v/>
      </c>
      <c r="U29" s="75" t="str">
        <f t="shared" si="105"/>
        <v/>
      </c>
      <c r="V29" s="88">
        <f t="shared" si="106"/>
        <v>0</v>
      </c>
      <c r="W29" s="75" t="str">
        <f t="shared" ref="W29" si="115">IF(U29=V29,U29,IF(V29&gt;0,V29,U29))</f>
        <v/>
      </c>
      <c r="X29" s="85" t="str">
        <f t="shared" ref="X29" si="116">IF(D29="X",ROUND(S29-$E$7,10),"")</f>
        <v/>
      </c>
      <c r="Y29" s="75" t="str">
        <f t="shared" si="107"/>
        <v/>
      </c>
      <c r="Z29" s="88">
        <f t="shared" si="108"/>
        <v>0</v>
      </c>
      <c r="AA29" s="75" t="str">
        <f t="shared" ref="AA29" si="117">IF(Y29=Z29,Y29,IF(Z29&gt;0,Z29,Y29))</f>
        <v/>
      </c>
      <c r="AC29" s="45" t="s">
        <v>39</v>
      </c>
      <c r="AD29" s="92">
        <f>AD28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44425</v>
      </c>
      <c r="B30" s="48"/>
      <c r="C30" s="49"/>
      <c r="D30" s="42"/>
      <c r="E30" s="50"/>
      <c r="F30" s="51"/>
      <c r="G30" s="52">
        <f t="shared" si="98"/>
        <v>0</v>
      </c>
      <c r="H30" s="50"/>
      <c r="I30" s="51"/>
      <c r="J30" s="52">
        <f t="shared" si="99"/>
        <v>0</v>
      </c>
      <c r="K30" s="75">
        <f t="shared" si="100"/>
        <v>0</v>
      </c>
      <c r="L30" s="50"/>
      <c r="M30" s="51"/>
      <c r="N30" s="52">
        <f t="shared" si="101"/>
        <v>0</v>
      </c>
      <c r="O30" s="50"/>
      <c r="P30" s="51"/>
      <c r="Q30" s="52">
        <f t="shared" si="102"/>
        <v>0</v>
      </c>
      <c r="R30" s="75">
        <f t="shared" ref="R30:R32" si="118">Q30-N30</f>
        <v>0</v>
      </c>
      <c r="S30" s="85">
        <f t="shared" ref="S30:S32" si="119">K30+R30</f>
        <v>0</v>
      </c>
      <c r="T30" s="75" t="str">
        <f t="shared" ref="T30:T32" si="120">IF(B30="av",($E$7)*(-1),IF(B30="df",($E$7)*(-1),IF(D30="X","",IF(B30="sd",ROUND(S30-($E$7*(1-$AE$4)),10),IF(S30=0,"",ROUND(S30-$E$7,10))))))</f>
        <v/>
      </c>
      <c r="U30" s="75" t="str">
        <f t="shared" ref="U30:U32" si="121">IF(T30&gt;0,T30,0)</f>
        <v/>
      </c>
      <c r="V30" s="88">
        <f t="shared" ref="V30:V32" si="122">IF(T30&lt;0,T30*(-1),0)</f>
        <v>0</v>
      </c>
      <c r="W30" s="75" t="str">
        <f t="shared" ref="W30:W32" si="123">IF(U30=V30,U30,IF(V30&gt;0,V30,U30))</f>
        <v/>
      </c>
      <c r="X30" s="85" t="str">
        <f t="shared" ref="X30:X32" si="124">IF(D30="X",ROUND(S30-$E$7,10),"")</f>
        <v/>
      </c>
      <c r="Y30" s="75" t="str">
        <f t="shared" ref="Y30:Y32" si="125">IF(X30&gt;0,X30,0)</f>
        <v/>
      </c>
      <c r="Z30" s="88">
        <f t="shared" ref="Z30:Z32" si="126">IF(X30&lt;0,X30*(-1),0)</f>
        <v>0</v>
      </c>
      <c r="AA30" s="75" t="str">
        <f t="shared" ref="AA30:AA32" si="127">IF(Y30=Z30,Y30,IF(Z30&gt;0,Z30,Y30))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44426</v>
      </c>
      <c r="B31" s="48"/>
      <c r="C31" s="49"/>
      <c r="D31" s="42"/>
      <c r="E31" s="50"/>
      <c r="F31" s="51"/>
      <c r="G31" s="52">
        <f t="shared" si="98"/>
        <v>0</v>
      </c>
      <c r="H31" s="50"/>
      <c r="I31" s="51"/>
      <c r="J31" s="52">
        <f t="shared" si="99"/>
        <v>0</v>
      </c>
      <c r="K31" s="75">
        <f t="shared" si="100"/>
        <v>0</v>
      </c>
      <c r="L31" s="50"/>
      <c r="M31" s="51"/>
      <c r="N31" s="52">
        <f t="shared" si="101"/>
        <v>0</v>
      </c>
      <c r="O31" s="50"/>
      <c r="P31" s="51"/>
      <c r="Q31" s="52">
        <f t="shared" si="102"/>
        <v>0</v>
      </c>
      <c r="R31" s="75">
        <f t="shared" si="118"/>
        <v>0</v>
      </c>
      <c r="S31" s="85">
        <f t="shared" si="119"/>
        <v>0</v>
      </c>
      <c r="T31" s="75" t="str">
        <f t="shared" si="120"/>
        <v/>
      </c>
      <c r="U31" s="75" t="str">
        <f t="shared" si="121"/>
        <v/>
      </c>
      <c r="V31" s="88">
        <f t="shared" si="122"/>
        <v>0</v>
      </c>
      <c r="W31" s="75" t="str">
        <f t="shared" si="123"/>
        <v/>
      </c>
      <c r="X31" s="85" t="str">
        <f t="shared" si="124"/>
        <v/>
      </c>
      <c r="Y31" s="75" t="str">
        <f t="shared" si="125"/>
        <v/>
      </c>
      <c r="Z31" s="88">
        <f t="shared" si="126"/>
        <v>0</v>
      </c>
      <c r="AA31" s="75" t="str">
        <f t="shared" si="127"/>
        <v/>
      </c>
      <c r="AE31" s="25"/>
    </row>
    <row r="32" spans="1:38" s="11" customFormat="1" ht="14.25" customHeight="1" x14ac:dyDescent="0.35">
      <c r="A32" s="47">
        <v>44427</v>
      </c>
      <c r="B32" s="48"/>
      <c r="C32" s="49"/>
      <c r="D32" s="42"/>
      <c r="E32" s="50"/>
      <c r="F32" s="51"/>
      <c r="G32" s="52">
        <f t="shared" si="98"/>
        <v>0</v>
      </c>
      <c r="H32" s="50"/>
      <c r="I32" s="51"/>
      <c r="J32" s="52">
        <f t="shared" si="99"/>
        <v>0</v>
      </c>
      <c r="K32" s="75">
        <f t="shared" si="100"/>
        <v>0</v>
      </c>
      <c r="L32" s="50"/>
      <c r="M32" s="51"/>
      <c r="N32" s="52">
        <f t="shared" si="101"/>
        <v>0</v>
      </c>
      <c r="O32" s="50"/>
      <c r="P32" s="51"/>
      <c r="Q32" s="52">
        <f t="shared" si="102"/>
        <v>0</v>
      </c>
      <c r="R32" s="75">
        <f t="shared" si="118"/>
        <v>0</v>
      </c>
      <c r="S32" s="85">
        <f t="shared" si="119"/>
        <v>0</v>
      </c>
      <c r="T32" s="75" t="str">
        <f t="shared" si="120"/>
        <v/>
      </c>
      <c r="U32" s="75" t="str">
        <f t="shared" si="121"/>
        <v/>
      </c>
      <c r="V32" s="88">
        <f t="shared" si="122"/>
        <v>0</v>
      </c>
      <c r="W32" s="75" t="str">
        <f t="shared" si="123"/>
        <v/>
      </c>
      <c r="X32" s="85" t="str">
        <f t="shared" si="124"/>
        <v/>
      </c>
      <c r="Y32" s="75" t="str">
        <f t="shared" si="125"/>
        <v/>
      </c>
      <c r="Z32" s="88">
        <f t="shared" si="126"/>
        <v>0</v>
      </c>
      <c r="AA32" s="75" t="str">
        <f t="shared" si="127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44428</v>
      </c>
      <c r="B33" s="48"/>
      <c r="C33" s="49"/>
      <c r="D33" s="42"/>
      <c r="E33" s="50"/>
      <c r="F33" s="51"/>
      <c r="G33" s="52">
        <f t="shared" ref="G33:G34" si="128">IF(E33="",0,CONCATENATE(E33,":",F33))</f>
        <v>0</v>
      </c>
      <c r="H33" s="50"/>
      <c r="I33" s="51"/>
      <c r="J33" s="52">
        <f t="shared" ref="J33:J34" si="129">IF(H33="",0,CONCATENATE(H33,":",I33))</f>
        <v>0</v>
      </c>
      <c r="K33" s="75">
        <f t="shared" ref="K33:K34" si="130">J33-G33</f>
        <v>0</v>
      </c>
      <c r="L33" s="50"/>
      <c r="M33" s="51"/>
      <c r="N33" s="52">
        <f t="shared" ref="N33:N34" si="131">IF(L33="",0,CONCATENATE(L33,":",M33))</f>
        <v>0</v>
      </c>
      <c r="O33" s="50"/>
      <c r="P33" s="51"/>
      <c r="Q33" s="52">
        <f t="shared" ref="Q33:Q34" si="132">IF(O33="",0,CONCATENATE(O33,":",P33))</f>
        <v>0</v>
      </c>
      <c r="R33" s="75">
        <f t="shared" ref="R33:R34" si="133">Q33-N33</f>
        <v>0</v>
      </c>
      <c r="S33" s="85">
        <f t="shared" ref="S33:S34" si="134">K33+R33</f>
        <v>0</v>
      </c>
      <c r="T33" s="75" t="str">
        <f t="shared" ref="T33" si="135">IF(B33="av",($E$7)*(-1),IF(B33="df",($E$7)*(-1),IF(D33="X","",IF(B33="sd",ROUND(S33-($E$7*(1-$AE$4)),10),IF(S33=0,"",ROUND(S33-$E$7,10))))))</f>
        <v/>
      </c>
      <c r="U33" s="75" t="str">
        <f t="shared" ref="U33:U34" si="136">IF(T33&gt;0,T33,0)</f>
        <v/>
      </c>
      <c r="V33" s="88">
        <f t="shared" ref="V33:V34" si="137">IF(T33&lt;0,T33*(-1),0)</f>
        <v>0</v>
      </c>
      <c r="W33" s="75" t="str">
        <f t="shared" ref="W33" si="138">IF(U33=V33,U33,IF(V33&gt;0,V33,U33))</f>
        <v/>
      </c>
      <c r="X33" s="85" t="str">
        <f t="shared" ref="X33" si="139">IF(D33="X",ROUND(S33-$E$7,10),"")</f>
        <v/>
      </c>
      <c r="Y33" s="75" t="str">
        <f t="shared" ref="Y33:Y34" si="140">IF(X33&gt;0,X33,0)</f>
        <v/>
      </c>
      <c r="Z33" s="88">
        <f t="shared" ref="Z33:Z34" si="141">IF(X33&lt;0,X33*(-1),0)</f>
        <v>0</v>
      </c>
      <c r="AA33" s="75" t="str">
        <f t="shared" ref="AA33" si="142">IF(Y33=Z33,Y33,IF(Z33&gt;0,Z33,Y33))</f>
        <v/>
      </c>
      <c r="AC33" s="58" t="s">
        <v>42</v>
      </c>
      <c r="AD33" s="58"/>
      <c r="AE33" s="60">
        <f>IF($AE$5-COUNTIF(B$14:B$44,"f")&gt;-1,$AE$5-COUNTIF(B$14:B$44,"f"),0)</f>
        <v>10</v>
      </c>
    </row>
    <row r="34" spans="1:31" s="11" customFormat="1" ht="14.25" customHeight="1" x14ac:dyDescent="0.35">
      <c r="A34" s="40">
        <v>44429</v>
      </c>
      <c r="B34" s="41"/>
      <c r="C34" s="42"/>
      <c r="D34" s="42"/>
      <c r="E34" s="43"/>
      <c r="F34" s="44"/>
      <c r="G34" s="52">
        <f t="shared" si="128"/>
        <v>0</v>
      </c>
      <c r="H34" s="43"/>
      <c r="I34" s="44"/>
      <c r="J34" s="52">
        <f t="shared" si="129"/>
        <v>0</v>
      </c>
      <c r="K34" s="79">
        <f t="shared" si="130"/>
        <v>0</v>
      </c>
      <c r="L34" s="43"/>
      <c r="M34" s="44"/>
      <c r="N34" s="52">
        <f t="shared" si="131"/>
        <v>0</v>
      </c>
      <c r="O34" s="43"/>
      <c r="P34" s="44"/>
      <c r="Q34" s="52">
        <f t="shared" si="132"/>
        <v>0</v>
      </c>
      <c r="R34" s="79">
        <f t="shared" si="133"/>
        <v>0</v>
      </c>
      <c r="S34" s="86">
        <f t="shared" si="134"/>
        <v>0</v>
      </c>
      <c r="T34" s="79" t="str">
        <f t="shared" ref="T34:T35" si="143">IF($D34="X","",IF($S34=0,"",ROUND($S34,10)))</f>
        <v/>
      </c>
      <c r="U34" s="79" t="str">
        <f t="shared" si="136"/>
        <v/>
      </c>
      <c r="V34" s="87">
        <f t="shared" si="137"/>
        <v>0</v>
      </c>
      <c r="W34" s="79" t="str">
        <f t="shared" ref="W34:W35" si="144">IF($D34="X","",IF($S34=0,"",ROUND($S34,10)))</f>
        <v/>
      </c>
      <c r="X34" s="79" t="str">
        <f t="shared" ref="X34:X35" si="145">IF($D34="X",ROUND($S34,10),"")</f>
        <v/>
      </c>
      <c r="Y34" s="79" t="str">
        <f t="shared" si="140"/>
        <v/>
      </c>
      <c r="Z34" s="79">
        <f t="shared" si="141"/>
        <v>0</v>
      </c>
      <c r="AA34" s="79" t="str">
        <f t="shared" ref="AA34:AA35" si="146">IF($D34="X",ROUND($S34,10),"")</f>
        <v/>
      </c>
      <c r="AC34" s="61" t="s">
        <v>43</v>
      </c>
      <c r="AD34" s="61"/>
      <c r="AE34" s="60">
        <f>IF(COUNTIF(B$14:B$44,"f")&gt;$AE$5,COUNTIF(B$14:B$44,"f")-$AE$5,0)</f>
        <v>0</v>
      </c>
    </row>
    <row r="35" spans="1:31" s="11" customFormat="1" ht="14.25" customHeight="1" x14ac:dyDescent="0.35">
      <c r="A35" s="40">
        <v>44430</v>
      </c>
      <c r="B35" s="41"/>
      <c r="C35" s="42"/>
      <c r="D35" s="42"/>
      <c r="E35" s="43"/>
      <c r="F35" s="44"/>
      <c r="G35" s="52">
        <f t="shared" ref="G35:G39" si="147">IF(E35="",0,CONCATENATE(E35,":",F35))</f>
        <v>0</v>
      </c>
      <c r="H35" s="43"/>
      <c r="I35" s="44"/>
      <c r="J35" s="52">
        <f t="shared" ref="J35:J39" si="148">IF(H35="",0,CONCATENATE(H35,":",I35))</f>
        <v>0</v>
      </c>
      <c r="K35" s="79">
        <f t="shared" ref="K35:K39" si="149">J35-G35</f>
        <v>0</v>
      </c>
      <c r="L35" s="43"/>
      <c r="M35" s="44"/>
      <c r="N35" s="52">
        <f t="shared" ref="N35:N39" si="150">IF(L35="",0,CONCATENATE(L35,":",M35))</f>
        <v>0</v>
      </c>
      <c r="O35" s="43"/>
      <c r="P35" s="44"/>
      <c r="Q35" s="52">
        <f t="shared" ref="Q35:Q39" si="151">IF(O35="",0,CONCATENATE(O35,":",P35))</f>
        <v>0</v>
      </c>
      <c r="R35" s="79">
        <f t="shared" ref="R35:R39" si="152">Q35-N35</f>
        <v>0</v>
      </c>
      <c r="S35" s="86">
        <f t="shared" ref="S35:S39" si="153">K35+R35</f>
        <v>0</v>
      </c>
      <c r="T35" s="79" t="str">
        <f t="shared" si="143"/>
        <v/>
      </c>
      <c r="U35" s="79" t="str">
        <f t="shared" ref="U35:U39" si="154">IF(T35&gt;0,T35,0)</f>
        <v/>
      </c>
      <c r="V35" s="87">
        <f t="shared" ref="V35:V39" si="155">IF(T35&lt;0,T35*(-1),0)</f>
        <v>0</v>
      </c>
      <c r="W35" s="79" t="str">
        <f t="shared" si="144"/>
        <v/>
      </c>
      <c r="X35" s="79" t="str">
        <f t="shared" si="145"/>
        <v/>
      </c>
      <c r="Y35" s="79" t="str">
        <f t="shared" ref="Y35:Y39" si="156">IF(X35&gt;0,X35,0)</f>
        <v/>
      </c>
      <c r="Z35" s="79">
        <f t="shared" ref="Z35:Z39" si="157">IF(X35&lt;0,X35*(-1),0)</f>
        <v>0</v>
      </c>
      <c r="AA35" s="79" t="str">
        <f t="shared" si="146"/>
        <v/>
      </c>
      <c r="AC35" s="58" t="s">
        <v>44</v>
      </c>
      <c r="AD35" s="58"/>
      <c r="AE35" s="60">
        <f>IF($AE$6-COUNTIF(B$14:B$44,"s")&gt;-1,$AE$6-COUNTIF(B$14:B$44,"s"),0)</f>
        <v>0</v>
      </c>
    </row>
    <row r="36" spans="1:31" s="11" customFormat="1" ht="14.25" customHeight="1" x14ac:dyDescent="0.35">
      <c r="A36" s="47">
        <v>44431</v>
      </c>
      <c r="B36" s="48"/>
      <c r="C36" s="49"/>
      <c r="D36" s="42"/>
      <c r="E36" s="50"/>
      <c r="F36" s="51"/>
      <c r="G36" s="52">
        <f t="shared" ref="G36" si="158">IF(E36="",0,CONCATENATE(E36,":",F36))</f>
        <v>0</v>
      </c>
      <c r="H36" s="50"/>
      <c r="I36" s="51"/>
      <c r="J36" s="52">
        <f t="shared" ref="J36" si="159">IF(H36="",0,CONCATENATE(H36,":",I36))</f>
        <v>0</v>
      </c>
      <c r="K36" s="75">
        <f t="shared" ref="K36" si="160">J36-G36</f>
        <v>0</v>
      </c>
      <c r="L36" s="50"/>
      <c r="M36" s="51"/>
      <c r="N36" s="52">
        <f t="shared" ref="N36" si="161">IF(L36="",0,CONCATENATE(L36,":",M36))</f>
        <v>0</v>
      </c>
      <c r="O36" s="50"/>
      <c r="P36" s="51"/>
      <c r="Q36" s="52">
        <f t="shared" ref="Q36" si="162">IF(O36="",0,CONCATENATE(O36,":",P36))</f>
        <v>0</v>
      </c>
      <c r="R36" s="75">
        <f t="shared" ref="R36" si="163">Q36-N36</f>
        <v>0</v>
      </c>
      <c r="S36" s="85">
        <f t="shared" ref="S36" si="164">K36+R36</f>
        <v>0</v>
      </c>
      <c r="T36" s="75" t="str">
        <f t="shared" ref="T36" si="165">IF(B36="av",($E$7)*(-1),IF(B36="df",($E$7)*(-1),IF(D36="X","",IF(B36="sd",ROUND(S36-($E$7*(1-$AE$4)),10),IF(S36=0,"",ROUND(S36-$E$7,10))))))</f>
        <v/>
      </c>
      <c r="U36" s="75" t="str">
        <f t="shared" ref="U36" si="166">IF(T36&gt;0,T36,0)</f>
        <v/>
      </c>
      <c r="V36" s="88">
        <f t="shared" ref="V36" si="167">IF(T36&lt;0,T36*(-1),0)</f>
        <v>0</v>
      </c>
      <c r="W36" s="75" t="str">
        <f t="shared" ref="W36" si="168">IF(U36=V36,U36,IF(V36&gt;0,V36,U36))</f>
        <v/>
      </c>
      <c r="X36" s="85" t="str">
        <f t="shared" ref="X36" si="169">IF(D36="X",ROUND(S36-$E$7,10),"")</f>
        <v/>
      </c>
      <c r="Y36" s="75" t="str">
        <f t="shared" ref="Y36" si="170">IF(X36&gt;0,X36,0)</f>
        <v/>
      </c>
      <c r="Z36" s="88">
        <f t="shared" ref="Z36" si="171">IF(X36&lt;0,X36*(-1),0)</f>
        <v>0</v>
      </c>
      <c r="AA36" s="75" t="str">
        <f t="shared" ref="AA36" si="172">IF(Y36=Z36,Y36,IF(Z36&gt;0,Z36,Y36))</f>
        <v/>
      </c>
      <c r="AC36" s="58" t="s">
        <v>45</v>
      </c>
      <c r="AD36" s="58"/>
      <c r="AE36" s="46">
        <f>COUNTIF(B$14:B$44,"vp")</f>
        <v>0</v>
      </c>
    </row>
    <row r="37" spans="1:31" s="11" customFormat="1" ht="14.25" customHeight="1" x14ac:dyDescent="0.35">
      <c r="A37" s="47">
        <v>44432</v>
      </c>
      <c r="B37" s="48"/>
      <c r="C37" s="49"/>
      <c r="D37" s="42"/>
      <c r="E37" s="50"/>
      <c r="F37" s="51"/>
      <c r="G37" s="52">
        <f t="shared" si="147"/>
        <v>0</v>
      </c>
      <c r="H37" s="50"/>
      <c r="I37" s="51"/>
      <c r="J37" s="52">
        <f t="shared" si="148"/>
        <v>0</v>
      </c>
      <c r="K37" s="75">
        <f t="shared" si="149"/>
        <v>0</v>
      </c>
      <c r="L37" s="50"/>
      <c r="M37" s="51"/>
      <c r="N37" s="52">
        <f t="shared" si="150"/>
        <v>0</v>
      </c>
      <c r="O37" s="50"/>
      <c r="P37" s="51"/>
      <c r="Q37" s="52">
        <f t="shared" si="151"/>
        <v>0</v>
      </c>
      <c r="R37" s="75">
        <f t="shared" si="152"/>
        <v>0</v>
      </c>
      <c r="S37" s="85">
        <f t="shared" si="153"/>
        <v>0</v>
      </c>
      <c r="T37" s="75" t="str">
        <f t="shared" ref="T37:T39" si="173">IF(B37="av",($E$7)*(-1),IF(B37="df",($E$7)*(-1),IF(D37="X","",IF(B37="sd",ROUND(S37-($E$7*(1-$AE$4)),10),IF(S37=0,"",ROUND(S37-$E$7,10))))))</f>
        <v/>
      </c>
      <c r="U37" s="75" t="str">
        <f t="shared" si="154"/>
        <v/>
      </c>
      <c r="V37" s="88">
        <f t="shared" si="155"/>
        <v>0</v>
      </c>
      <c r="W37" s="75" t="str">
        <f t="shared" ref="W37:W39" si="174">IF(U37=V37,U37,IF(V37&gt;0,V37,U37))</f>
        <v/>
      </c>
      <c r="X37" s="85" t="str">
        <f t="shared" ref="X37:X39" si="175">IF(D37="X",ROUND(S37-$E$7,10),"")</f>
        <v/>
      </c>
      <c r="Y37" s="75" t="str">
        <f t="shared" si="156"/>
        <v/>
      </c>
      <c r="Z37" s="88">
        <f t="shared" si="157"/>
        <v>0</v>
      </c>
      <c r="AA37" s="75" t="str">
        <f t="shared" ref="AA37:AA39" si="176">IF(Y37=Z37,Y37,IF(Z37&gt;0,Z37,Y37))</f>
        <v/>
      </c>
      <c r="AC37" s="58" t="s">
        <v>46</v>
      </c>
      <c r="AD37" s="58"/>
      <c r="AE37" s="46">
        <f>COUNTIF(B$14:B$44,"sb")</f>
        <v>0</v>
      </c>
    </row>
    <row r="38" spans="1:31" s="11" customFormat="1" ht="14.25" customHeight="1" x14ac:dyDescent="0.35">
      <c r="A38" s="47">
        <v>44433</v>
      </c>
      <c r="B38" s="48"/>
      <c r="C38" s="49"/>
      <c r="D38" s="42"/>
      <c r="E38" s="50"/>
      <c r="F38" s="51"/>
      <c r="G38" s="52">
        <f t="shared" si="147"/>
        <v>0</v>
      </c>
      <c r="H38" s="50"/>
      <c r="I38" s="51"/>
      <c r="J38" s="52">
        <f t="shared" si="148"/>
        <v>0</v>
      </c>
      <c r="K38" s="75">
        <f t="shared" si="149"/>
        <v>0</v>
      </c>
      <c r="L38" s="50"/>
      <c r="M38" s="51"/>
      <c r="N38" s="52">
        <f t="shared" si="150"/>
        <v>0</v>
      </c>
      <c r="O38" s="50"/>
      <c r="P38" s="51"/>
      <c r="Q38" s="52">
        <f t="shared" si="151"/>
        <v>0</v>
      </c>
      <c r="R38" s="75">
        <f t="shared" si="152"/>
        <v>0</v>
      </c>
      <c r="S38" s="85">
        <f t="shared" si="153"/>
        <v>0</v>
      </c>
      <c r="T38" s="75" t="str">
        <f t="shared" si="173"/>
        <v/>
      </c>
      <c r="U38" s="75" t="str">
        <f t="shared" si="154"/>
        <v/>
      </c>
      <c r="V38" s="88">
        <f t="shared" si="155"/>
        <v>0</v>
      </c>
      <c r="W38" s="75" t="str">
        <f t="shared" si="174"/>
        <v/>
      </c>
      <c r="X38" s="85" t="str">
        <f t="shared" si="175"/>
        <v/>
      </c>
      <c r="Y38" s="75" t="str">
        <f t="shared" si="156"/>
        <v/>
      </c>
      <c r="Z38" s="88">
        <f t="shared" si="157"/>
        <v>0</v>
      </c>
      <c r="AA38" s="75" t="str">
        <f t="shared" si="176"/>
        <v/>
      </c>
      <c r="AC38" s="62" t="s">
        <v>47</v>
      </c>
      <c r="AD38" s="62"/>
      <c r="AE38" s="46">
        <f>COUNTIF(B$14:B$44,"sm")</f>
        <v>0</v>
      </c>
    </row>
    <row r="39" spans="1:31" s="11" customFormat="1" ht="14.25" customHeight="1" x14ac:dyDescent="0.35">
      <c r="A39" s="47">
        <v>44434</v>
      </c>
      <c r="B39" s="48"/>
      <c r="C39" s="49"/>
      <c r="D39" s="42"/>
      <c r="E39" s="50"/>
      <c r="F39" s="51"/>
      <c r="G39" s="52">
        <f t="shared" si="147"/>
        <v>0</v>
      </c>
      <c r="H39" s="50"/>
      <c r="I39" s="51"/>
      <c r="J39" s="52">
        <f t="shared" si="148"/>
        <v>0</v>
      </c>
      <c r="K39" s="75">
        <f t="shared" si="149"/>
        <v>0</v>
      </c>
      <c r="L39" s="50"/>
      <c r="M39" s="51"/>
      <c r="N39" s="52">
        <f t="shared" si="150"/>
        <v>0</v>
      </c>
      <c r="O39" s="50"/>
      <c r="P39" s="51"/>
      <c r="Q39" s="52">
        <f t="shared" si="151"/>
        <v>0</v>
      </c>
      <c r="R39" s="75">
        <f t="shared" si="152"/>
        <v>0</v>
      </c>
      <c r="S39" s="85">
        <f t="shared" si="153"/>
        <v>0</v>
      </c>
      <c r="T39" s="75" t="str">
        <f t="shared" si="173"/>
        <v/>
      </c>
      <c r="U39" s="75" t="str">
        <f t="shared" si="154"/>
        <v/>
      </c>
      <c r="V39" s="88">
        <f t="shared" si="155"/>
        <v>0</v>
      </c>
      <c r="W39" s="75" t="str">
        <f t="shared" si="174"/>
        <v/>
      </c>
      <c r="X39" s="85" t="str">
        <f t="shared" si="175"/>
        <v/>
      </c>
      <c r="Y39" s="75" t="str">
        <f t="shared" si="156"/>
        <v/>
      </c>
      <c r="Z39" s="88">
        <f t="shared" si="157"/>
        <v>0</v>
      </c>
      <c r="AA39" s="75" t="str">
        <f t="shared" si="176"/>
        <v/>
      </c>
      <c r="AC39" s="62" t="s">
        <v>48</v>
      </c>
      <c r="AD39" s="62"/>
      <c r="AE39" s="46">
        <f>COUNTIF(B$14:B$44,"sd")</f>
        <v>0</v>
      </c>
    </row>
    <row r="40" spans="1:31" s="11" customFormat="1" ht="14.25" customHeight="1" x14ac:dyDescent="0.35">
      <c r="A40" s="47">
        <v>44435</v>
      </c>
      <c r="B40" s="48"/>
      <c r="C40" s="49"/>
      <c r="D40" s="42"/>
      <c r="E40" s="50"/>
      <c r="F40" s="51"/>
      <c r="G40" s="52">
        <f t="shared" ref="G40:G41" si="177">IF(E40="",0,CONCATENATE(E40,":",F40))</f>
        <v>0</v>
      </c>
      <c r="H40" s="50"/>
      <c r="I40" s="51"/>
      <c r="J40" s="52">
        <f t="shared" ref="J40:J41" si="178">IF(H40="",0,CONCATENATE(H40,":",I40))</f>
        <v>0</v>
      </c>
      <c r="K40" s="75">
        <f t="shared" ref="K40:K41" si="179">J40-G40</f>
        <v>0</v>
      </c>
      <c r="L40" s="50"/>
      <c r="M40" s="51"/>
      <c r="N40" s="52">
        <f t="shared" ref="N40:N41" si="180">IF(L40="",0,CONCATENATE(L40,":",M40))</f>
        <v>0</v>
      </c>
      <c r="O40" s="50"/>
      <c r="P40" s="51"/>
      <c r="Q40" s="52">
        <f t="shared" ref="Q40:Q41" si="181">IF(O40="",0,CONCATENATE(O40,":",P40))</f>
        <v>0</v>
      </c>
      <c r="R40" s="75">
        <f t="shared" ref="R40:R41" si="182">Q40-N40</f>
        <v>0</v>
      </c>
      <c r="S40" s="85">
        <f t="shared" ref="S40:S41" si="183">K40+R40</f>
        <v>0</v>
      </c>
      <c r="T40" s="75" t="str">
        <f t="shared" ref="T40" si="184">IF(B40="av",($E$7)*(-1),IF(B40="df",($E$7)*(-1),IF(D40="X","",IF(B40="sd",ROUND(S40-($E$7*(1-$AE$4)),10),IF(S40=0,"",ROUND(S40-$E$7,10))))))</f>
        <v/>
      </c>
      <c r="U40" s="75" t="str">
        <f t="shared" ref="U40:U41" si="185">IF(T40&gt;0,T40,0)</f>
        <v/>
      </c>
      <c r="V40" s="88">
        <f t="shared" ref="V40:V41" si="186">IF(T40&lt;0,T40*(-1),0)</f>
        <v>0</v>
      </c>
      <c r="W40" s="75" t="str">
        <f t="shared" ref="W40" si="187">IF(U40=V40,U40,IF(V40&gt;0,V40,U40))</f>
        <v/>
      </c>
      <c r="X40" s="85" t="str">
        <f t="shared" ref="X40" si="188">IF(D40="X",ROUND(S40-$E$7,10),"")</f>
        <v/>
      </c>
      <c r="Y40" s="75" t="str">
        <f t="shared" ref="Y40:Y41" si="189">IF(X40&gt;0,X40,0)</f>
        <v/>
      </c>
      <c r="Z40" s="88">
        <f t="shared" ref="Z40:Z41" si="190">IF(X40&lt;0,X40*(-1),0)</f>
        <v>0</v>
      </c>
      <c r="AA40" s="75" t="str">
        <f t="shared" ref="AA40" si="191">IF(Y40=Z40,Y40,IF(Z40&gt;0,Z40,Y40))</f>
        <v/>
      </c>
      <c r="AC40" s="62" t="s">
        <v>49</v>
      </c>
      <c r="AD40" s="62"/>
      <c r="AE40" s="46">
        <f>COUNTIF(B$14:B$44,"se")</f>
        <v>0</v>
      </c>
    </row>
    <row r="41" spans="1:31" s="11" customFormat="1" ht="14.25" customHeight="1" x14ac:dyDescent="0.35">
      <c r="A41" s="40">
        <v>44436</v>
      </c>
      <c r="B41" s="41"/>
      <c r="C41" s="42"/>
      <c r="D41" s="42"/>
      <c r="E41" s="43"/>
      <c r="F41" s="44"/>
      <c r="G41" s="52">
        <f t="shared" si="177"/>
        <v>0</v>
      </c>
      <c r="H41" s="43"/>
      <c r="I41" s="44"/>
      <c r="J41" s="52">
        <f t="shared" si="178"/>
        <v>0</v>
      </c>
      <c r="K41" s="79">
        <f t="shared" si="179"/>
        <v>0</v>
      </c>
      <c r="L41" s="43"/>
      <c r="M41" s="44"/>
      <c r="N41" s="52">
        <f t="shared" si="180"/>
        <v>0</v>
      </c>
      <c r="O41" s="43"/>
      <c r="P41" s="44"/>
      <c r="Q41" s="52">
        <f t="shared" si="181"/>
        <v>0</v>
      </c>
      <c r="R41" s="79">
        <f t="shared" si="182"/>
        <v>0</v>
      </c>
      <c r="S41" s="86">
        <f t="shared" si="183"/>
        <v>0</v>
      </c>
      <c r="T41" s="79" t="str">
        <f t="shared" ref="T41:T42" si="192">IF($D41="X","",IF($S41=0,"",ROUND($S41,10)))</f>
        <v/>
      </c>
      <c r="U41" s="79" t="str">
        <f t="shared" si="185"/>
        <v/>
      </c>
      <c r="V41" s="87">
        <f t="shared" si="186"/>
        <v>0</v>
      </c>
      <c r="W41" s="79" t="str">
        <f t="shared" ref="W41:W42" si="193">IF($D41="X","",IF($S41=0,"",ROUND($S41,10)))</f>
        <v/>
      </c>
      <c r="X41" s="79" t="str">
        <f t="shared" ref="X41:X42" si="194">IF($D41="X",ROUND($S41,10),"")</f>
        <v/>
      </c>
      <c r="Y41" s="79" t="str">
        <f t="shared" si="189"/>
        <v/>
      </c>
      <c r="Z41" s="79">
        <f t="shared" si="190"/>
        <v>0</v>
      </c>
      <c r="AA41" s="79" t="str">
        <f t="shared" ref="AA41:AA42" si="195">IF($D41="X",ROUND($S41,10),"")</f>
        <v/>
      </c>
      <c r="AC41" s="62" t="s">
        <v>50</v>
      </c>
      <c r="AD41" s="62"/>
      <c r="AE41" s="46">
        <f>COUNTIF(B$14:B$44,"df")</f>
        <v>0</v>
      </c>
    </row>
    <row r="42" spans="1:31" s="11" customFormat="1" ht="14.25" customHeight="1" x14ac:dyDescent="0.35">
      <c r="A42" s="40">
        <v>44437</v>
      </c>
      <c r="B42" s="41"/>
      <c r="C42" s="42"/>
      <c r="D42" s="42"/>
      <c r="E42" s="43"/>
      <c r="F42" s="44"/>
      <c r="G42" s="52">
        <f t="shared" ref="G42:G44" si="196">IF(E42="",0,CONCATENATE(E42,":",F42))</f>
        <v>0</v>
      </c>
      <c r="H42" s="43"/>
      <c r="I42" s="44"/>
      <c r="J42" s="52">
        <f t="shared" ref="J42:J44" si="197">IF(H42="",0,CONCATENATE(H42,":",I42))</f>
        <v>0</v>
      </c>
      <c r="K42" s="79">
        <f t="shared" ref="K42:K44" si="198">J42-G42</f>
        <v>0</v>
      </c>
      <c r="L42" s="43"/>
      <c r="M42" s="44"/>
      <c r="N42" s="52">
        <f t="shared" ref="N42:N44" si="199">IF(L42="",0,CONCATENATE(L42,":",M42))</f>
        <v>0</v>
      </c>
      <c r="O42" s="43"/>
      <c r="P42" s="44"/>
      <c r="Q42" s="52">
        <f t="shared" ref="Q42:Q44" si="200">IF(O42="",0,CONCATENATE(O42,":",P42))</f>
        <v>0</v>
      </c>
      <c r="R42" s="79">
        <f t="shared" ref="R42:R43" si="201">Q42-N42</f>
        <v>0</v>
      </c>
      <c r="S42" s="86">
        <f t="shared" ref="S42:S43" si="202">K42+R42</f>
        <v>0</v>
      </c>
      <c r="T42" s="79" t="str">
        <f t="shared" si="192"/>
        <v/>
      </c>
      <c r="U42" s="79" t="str">
        <f t="shared" si="105"/>
        <v/>
      </c>
      <c r="V42" s="87">
        <f t="shared" ref="V42:V43" si="203">IF(T42&lt;0,T42*(-1),0)</f>
        <v>0</v>
      </c>
      <c r="W42" s="79" t="str">
        <f t="shared" si="193"/>
        <v/>
      </c>
      <c r="X42" s="79" t="str">
        <f t="shared" si="194"/>
        <v/>
      </c>
      <c r="Y42" s="79" t="str">
        <f t="shared" si="107"/>
        <v/>
      </c>
      <c r="Z42" s="79">
        <f t="shared" ref="Z42:Z43" si="204">IF(X42&lt;0,X42*(-1),0)</f>
        <v>0</v>
      </c>
      <c r="AA42" s="79" t="str">
        <f t="shared" si="195"/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44438</v>
      </c>
      <c r="B43" s="48"/>
      <c r="C43" s="49"/>
      <c r="D43" s="42"/>
      <c r="E43" s="50"/>
      <c r="F43" s="51"/>
      <c r="G43" s="52">
        <f t="shared" ref="G43" si="205">IF(E43="",0,CONCATENATE(E43,":",F43))</f>
        <v>0</v>
      </c>
      <c r="H43" s="50"/>
      <c r="I43" s="51"/>
      <c r="J43" s="52">
        <f t="shared" ref="J43" si="206">IF(H43="",0,CONCATENATE(H43,":",I43))</f>
        <v>0</v>
      </c>
      <c r="K43" s="75">
        <f t="shared" ref="K43" si="207">J43-G43</f>
        <v>0</v>
      </c>
      <c r="L43" s="50"/>
      <c r="M43" s="51"/>
      <c r="N43" s="52">
        <f t="shared" ref="N43" si="208">IF(L43="",0,CONCATENATE(L43,":",M43))</f>
        <v>0</v>
      </c>
      <c r="O43" s="50"/>
      <c r="P43" s="51"/>
      <c r="Q43" s="52">
        <f t="shared" ref="Q43" si="209">IF(O43="",0,CONCATENATE(O43,":",P43))</f>
        <v>0</v>
      </c>
      <c r="R43" s="75">
        <f t="shared" si="201"/>
        <v>0</v>
      </c>
      <c r="S43" s="85">
        <f t="shared" si="202"/>
        <v>0</v>
      </c>
      <c r="T43" s="75" t="str">
        <f>IF(B43="av",($E$7)*(-1),IF(B43="df",($E$7)*(-1),IF(D43="X","",IF(B43="sd",ROUND(S43-($E$7*(1-$AE$4)),10),IF(S43=0,"",ROUND(S43-$E$7,10))))))</f>
        <v/>
      </c>
      <c r="U43" s="75" t="str">
        <f t="shared" ref="U43" si="210">IF(T43&gt;0,T43,0)</f>
        <v/>
      </c>
      <c r="V43" s="88">
        <f t="shared" si="203"/>
        <v>0</v>
      </c>
      <c r="W43" s="75" t="str">
        <f>IF(U43=V43,U43,IF(V43&gt;0,V43,U43))</f>
        <v/>
      </c>
      <c r="X43" s="85" t="str">
        <f>IF(D43="X",ROUND(S43-$E$7,10),"")</f>
        <v/>
      </c>
      <c r="Y43" s="75" t="str">
        <f t="shared" ref="Y43" si="211">IF(X43&gt;0,X43,0)</f>
        <v/>
      </c>
      <c r="Z43" s="88">
        <f t="shared" si="204"/>
        <v>0</v>
      </c>
      <c r="AA43" s="75" t="str">
        <f>IF(Y43=Z43,Y43,IF(Z43&gt;0,Z43,Y43))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>
        <v>44439</v>
      </c>
      <c r="B44" s="48"/>
      <c r="C44" s="49"/>
      <c r="D44" s="42"/>
      <c r="E44" s="50"/>
      <c r="F44" s="51"/>
      <c r="G44" s="52">
        <f t="shared" si="196"/>
        <v>0</v>
      </c>
      <c r="H44" s="50"/>
      <c r="I44" s="51"/>
      <c r="J44" s="52">
        <f t="shared" si="197"/>
        <v>0</v>
      </c>
      <c r="K44" s="75">
        <f t="shared" si="198"/>
        <v>0</v>
      </c>
      <c r="L44" s="50"/>
      <c r="M44" s="51"/>
      <c r="N44" s="52">
        <f t="shared" si="199"/>
        <v>0</v>
      </c>
      <c r="O44" s="50"/>
      <c r="P44" s="51"/>
      <c r="Q44" s="52">
        <f t="shared" si="200"/>
        <v>0</v>
      </c>
      <c r="R44" s="75">
        <f t="shared" ref="R44" si="212">Q44-N44</f>
        <v>0</v>
      </c>
      <c r="S44" s="85">
        <f t="shared" ref="S44" si="213">K44+R44</f>
        <v>0</v>
      </c>
      <c r="T44" s="75" t="str">
        <f>IF(B44="av",($E$7)*(-1),IF(B44="df",($E$7)*(-1),IF(D44="X","",IF(B44="sd",ROUND(S44-($E$7*(1-$AE$4)),10),IF(S44=0,"",ROUND(S44-$E$7,10))))))</f>
        <v/>
      </c>
      <c r="U44" s="75" t="str">
        <f t="shared" si="105"/>
        <v/>
      </c>
      <c r="V44" s="88">
        <f t="shared" ref="V44" si="214">IF(T44&lt;0,T44*(-1),0)</f>
        <v>0</v>
      </c>
      <c r="W44" s="75" t="str">
        <f>IF(U44=V44,U44,IF(V44&gt;0,V44,U44))</f>
        <v/>
      </c>
      <c r="X44" s="85" t="str">
        <f>IF(D44="X",ROUND(S44-$E$7,10),"")</f>
        <v/>
      </c>
      <c r="Y44" s="75" t="str">
        <f t="shared" si="107"/>
        <v/>
      </c>
      <c r="Z44" s="88">
        <f t="shared" ref="Z44" si="215">IF(X44&lt;0,X44*(-1),0)</f>
        <v>0</v>
      </c>
      <c r="AA44" s="75" t="str">
        <f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A45 W45">
    <cfRule type="expression" dxfId="295" priority="23" stopIfTrue="1">
      <formula>V$45&gt;U$45</formula>
    </cfRule>
  </conditionalFormatting>
  <conditionalFormatting sqref="AE28:AE29 AE16:AE17">
    <cfRule type="expression" dxfId="294" priority="24" stopIfTrue="1">
      <formula>$AD16&lt;0</formula>
    </cfRule>
  </conditionalFormatting>
  <conditionalFormatting sqref="T45">
    <cfRule type="expression" dxfId="293" priority="27" stopIfTrue="1">
      <formula>$U$45-$V$45&lt;0</formula>
    </cfRule>
  </conditionalFormatting>
  <conditionalFormatting sqref="W36:W40 W43:W44">
    <cfRule type="cellIs" dxfId="292" priority="15" stopIfTrue="1" operator="equal">
      <formula>$U36</formula>
    </cfRule>
    <cfRule type="cellIs" dxfId="291" priority="16" stopIfTrue="1" operator="equal">
      <formula>$V36</formula>
    </cfRule>
  </conditionalFormatting>
  <conditionalFormatting sqref="AA36:AA40 AA43:AA44">
    <cfRule type="cellIs" dxfId="290" priority="13" stopIfTrue="1" operator="equal">
      <formula>$Y36</formula>
    </cfRule>
    <cfRule type="cellIs" dxfId="289" priority="14" stopIfTrue="1" operator="equal">
      <formula>$Z36</formula>
    </cfRule>
  </conditionalFormatting>
  <conditionalFormatting sqref="W15:W19">
    <cfRule type="cellIs" dxfId="288" priority="11" stopIfTrue="1" operator="equal">
      <formula>$U15</formula>
    </cfRule>
    <cfRule type="cellIs" dxfId="287" priority="12" stopIfTrue="1" operator="equal">
      <formula>$V15</formula>
    </cfRule>
  </conditionalFormatting>
  <conditionalFormatting sqref="AA15:AA19">
    <cfRule type="cellIs" dxfId="286" priority="9" stopIfTrue="1" operator="equal">
      <formula>$Y15</formula>
    </cfRule>
    <cfRule type="cellIs" dxfId="285" priority="10" stopIfTrue="1" operator="equal">
      <formula>$Z15</formula>
    </cfRule>
  </conditionalFormatting>
  <conditionalFormatting sqref="W22:W26">
    <cfRule type="cellIs" dxfId="284" priority="7" stopIfTrue="1" operator="equal">
      <formula>$U22</formula>
    </cfRule>
    <cfRule type="cellIs" dxfId="283" priority="8" stopIfTrue="1" operator="equal">
      <formula>$V22</formula>
    </cfRule>
  </conditionalFormatting>
  <conditionalFormatting sqref="AA22:AA26">
    <cfRule type="cellIs" dxfId="282" priority="5" stopIfTrue="1" operator="equal">
      <formula>$Y22</formula>
    </cfRule>
    <cfRule type="cellIs" dxfId="281" priority="6" stopIfTrue="1" operator="equal">
      <formula>$Z22</formula>
    </cfRule>
  </conditionalFormatting>
  <conditionalFormatting sqref="W29:W33">
    <cfRule type="cellIs" dxfId="280" priority="3" stopIfTrue="1" operator="equal">
      <formula>$U29</formula>
    </cfRule>
    <cfRule type="cellIs" dxfId="279" priority="4" stopIfTrue="1" operator="equal">
      <formula>$V29</formula>
    </cfRule>
  </conditionalFormatting>
  <conditionalFormatting sqref="AA29:AA33">
    <cfRule type="cellIs" dxfId="278" priority="1" stopIfTrue="1" operator="equal">
      <formula>$Y29</formula>
    </cfRule>
    <cfRule type="cellIs" dxfId="277" priority="2" stopIfTrue="1" operator="equal">
      <formula>$Z29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ignoredErrors>
    <ignoredError sqref="W4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122"/>
  <sheetViews>
    <sheetView topLeftCell="A6" workbookViewId="0">
      <selection activeCell="C35" sqref="C34:C3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80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IF(Apr!AE5="","",Apr!AE5)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44682</v>
      </c>
      <c r="B14" s="41"/>
      <c r="C14" s="42" t="s">
        <v>81</v>
      </c>
      <c r="D14" s="42"/>
      <c r="E14" s="43"/>
      <c r="F14" s="44"/>
      <c r="G14" s="75">
        <f t="shared" ref="G14:G44" si="0">IF(E14="",0,CONCATENATE(E14,":",F14))</f>
        <v>0</v>
      </c>
      <c r="H14" s="43"/>
      <c r="I14" s="44"/>
      <c r="J14" s="75">
        <f t="shared" ref="J14:J44" si="1">IF(H14="",0,CONCATENATE(H14,":",I14))</f>
        <v>0</v>
      </c>
      <c r="K14" s="79">
        <f t="shared" ref="K14:K44" si="2">J14-G14</f>
        <v>0</v>
      </c>
      <c r="L14" s="43"/>
      <c r="M14" s="44"/>
      <c r="N14" s="75">
        <f t="shared" ref="N14:N44" si="3">IF(L14="",0,CONCATENATE(L14,":",M14))</f>
        <v>0</v>
      </c>
      <c r="O14" s="43"/>
      <c r="P14" s="44"/>
      <c r="Q14" s="75">
        <f t="shared" ref="Q14:Q44" si="4">IF(O14="",0,CONCATENATE(O14,":",P14))</f>
        <v>0</v>
      </c>
      <c r="R14" s="79">
        <f t="shared" ref="R14:R44" si="5">Q14-N14</f>
        <v>0</v>
      </c>
      <c r="S14" s="79">
        <f t="shared" ref="S14:S44" si="6">K14+R14</f>
        <v>0</v>
      </c>
      <c r="T14" s="79" t="str">
        <f>IF($D14="X","",IF($S14=0,"",ROUND($S14,10)))</f>
        <v/>
      </c>
      <c r="U14" s="79" t="str">
        <f t="shared" ref="U14:U16" si="7">IF(T14&gt;0,T14,0)</f>
        <v/>
      </c>
      <c r="V14" s="87">
        <f t="shared" ref="V14:V16" si="8">IF(T14&lt;0,T14*(-1),0)</f>
        <v>0</v>
      </c>
      <c r="W14" s="79" t="str">
        <f>IF($D14="X","",IF($S14=0,"",ROUND($S14,10)))</f>
        <v/>
      </c>
      <c r="X14" s="79" t="str">
        <f>IF($D14="X",ROUND($S14,10),"")</f>
        <v/>
      </c>
      <c r="Y14" s="79" t="str">
        <f t="shared" ref="Y14:Y16" si="9">IF(X14&gt;0,X14,0)</f>
        <v/>
      </c>
      <c r="Z14" s="79">
        <f t="shared" ref="Z14:Z16" si="10">IF(X14&lt;0,X14*(-1),0)</f>
        <v>0</v>
      </c>
      <c r="AA14" s="79" t="str">
        <f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44683</v>
      </c>
      <c r="B15" s="48"/>
      <c r="C15" s="49"/>
      <c r="D15" s="42"/>
      <c r="E15" s="50"/>
      <c r="F15" s="51"/>
      <c r="G15" s="75">
        <f t="shared" ref="G15" si="11">IF(E15="",0,CONCATENATE(E15,":",F15))</f>
        <v>0</v>
      </c>
      <c r="H15" s="50"/>
      <c r="I15" s="51"/>
      <c r="J15" s="75">
        <f t="shared" ref="J15" si="12">IF(H15="",0,CONCATENATE(H15,":",I15))</f>
        <v>0</v>
      </c>
      <c r="K15" s="75">
        <f t="shared" ref="K15" si="13">J15-G15</f>
        <v>0</v>
      </c>
      <c r="L15" s="50"/>
      <c r="M15" s="51"/>
      <c r="N15" s="75">
        <f t="shared" ref="N15" si="14">IF(L15="",0,CONCATENATE(L15,":",M15))</f>
        <v>0</v>
      </c>
      <c r="O15" s="50"/>
      <c r="P15" s="51"/>
      <c r="Q15" s="75">
        <f t="shared" ref="Q15" si="15">IF(O15="",0,CONCATENATE(O15,":",P15))</f>
        <v>0</v>
      </c>
      <c r="R15" s="75">
        <f t="shared" ref="R15" si="16">Q15-N15</f>
        <v>0</v>
      </c>
      <c r="S15" s="85">
        <f t="shared" ref="S15" si="17">K15+R15</f>
        <v>0</v>
      </c>
      <c r="T15" s="75" t="str">
        <f t="shared" ref="T15" si="18">IF(B15="av",($E$7)*(-1),IF(B15="df",($E$7)*(-1),IF(D15="X","",IF(B15="sd",ROUND(S15-($E$7*(1-$AE$4)),10),IF(S15=0,"",ROUND(S15-$E$7,10))))))</f>
        <v/>
      </c>
      <c r="U15" s="75" t="str">
        <f t="shared" ref="U15" si="19">IF(T15&gt;0,T15,0)</f>
        <v/>
      </c>
      <c r="V15" s="88">
        <f t="shared" ref="V15" si="20">IF(T15&lt;0,T15*(-1),0)</f>
        <v>0</v>
      </c>
      <c r="W15" s="75" t="str">
        <f t="shared" ref="W15" si="21">IF(U15=V15,U15,IF(V15&gt;0,V15,U15))</f>
        <v/>
      </c>
      <c r="X15" s="85" t="str">
        <f t="shared" ref="X15" si="22">IF(D15="X",ROUND(S15-$E$7,10),"")</f>
        <v/>
      </c>
      <c r="Y15" s="75" t="str">
        <f t="shared" ref="Y15" si="23">IF(X15&gt;0,X15,0)</f>
        <v/>
      </c>
      <c r="Z15" s="88">
        <f t="shared" ref="Z15" si="24">IF(X15&lt;0,X15*(-1),0)</f>
        <v>0</v>
      </c>
      <c r="AA15" s="75" t="str">
        <f t="shared" ref="AA15" si="25">IF(Y15=Z15,Y15,IF(Z15&gt;0,Z15,Y15))</f>
        <v/>
      </c>
      <c r="AC15" s="45" t="s">
        <v>59</v>
      </c>
      <c r="AD15" s="92">
        <f>Apr!AD17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44684</v>
      </c>
      <c r="B16" s="48"/>
      <c r="C16" s="49"/>
      <c r="D16" s="42"/>
      <c r="E16" s="50"/>
      <c r="F16" s="51"/>
      <c r="G16" s="75">
        <f t="shared" si="0"/>
        <v>0</v>
      </c>
      <c r="H16" s="50"/>
      <c r="I16" s="51"/>
      <c r="J16" s="75">
        <f t="shared" si="1"/>
        <v>0</v>
      </c>
      <c r="K16" s="75">
        <f t="shared" si="2"/>
        <v>0</v>
      </c>
      <c r="L16" s="50"/>
      <c r="M16" s="51"/>
      <c r="N16" s="75">
        <f t="shared" si="3"/>
        <v>0</v>
      </c>
      <c r="O16" s="50"/>
      <c r="P16" s="51"/>
      <c r="Q16" s="75">
        <f t="shared" si="4"/>
        <v>0</v>
      </c>
      <c r="R16" s="75">
        <f t="shared" si="5"/>
        <v>0</v>
      </c>
      <c r="S16" s="85">
        <f t="shared" si="6"/>
        <v>0</v>
      </c>
      <c r="T16" s="75" t="str">
        <f t="shared" ref="T16" si="26">IF(B16="av",($E$7)*(-1),IF(B16="df",($E$7)*(-1),IF(D16="X","",IF(B16="sd",ROUND(S16-($E$7*(1-$AE$4)),10),IF(S16=0,"",ROUND(S16-$E$7,10))))))</f>
        <v/>
      </c>
      <c r="U16" s="75" t="str">
        <f t="shared" si="7"/>
        <v/>
      </c>
      <c r="V16" s="88">
        <f t="shared" si="8"/>
        <v>0</v>
      </c>
      <c r="W16" s="75" t="str">
        <f t="shared" ref="W16" si="27">IF(U16=V16,U16,IF(V16&gt;0,V16,U16))</f>
        <v/>
      </c>
      <c r="X16" s="85" t="str">
        <f t="shared" ref="X16" si="28">IF(D16="X",ROUND(S16-$E$7,10),"")</f>
        <v/>
      </c>
      <c r="Y16" s="75" t="str">
        <f t="shared" si="9"/>
        <v/>
      </c>
      <c r="Z16" s="88">
        <f t="shared" si="10"/>
        <v>0</v>
      </c>
      <c r="AA16" s="75" t="str">
        <f t="shared" ref="AA16" si="29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44685</v>
      </c>
      <c r="B17" s="48"/>
      <c r="C17" s="49"/>
      <c r="D17" s="42"/>
      <c r="E17" s="50"/>
      <c r="F17" s="51"/>
      <c r="G17" s="75">
        <f t="shared" ref="G17:G20" si="30">IF(E17="",0,CONCATENATE(E17,":",F17))</f>
        <v>0</v>
      </c>
      <c r="H17" s="50"/>
      <c r="I17" s="51"/>
      <c r="J17" s="75">
        <f t="shared" ref="J17:J20" si="31">IF(H17="",0,CONCATENATE(H17,":",I17))</f>
        <v>0</v>
      </c>
      <c r="K17" s="75">
        <f t="shared" ref="K17:K20" si="32">J17-G17</f>
        <v>0</v>
      </c>
      <c r="L17" s="50"/>
      <c r="M17" s="51"/>
      <c r="N17" s="75">
        <f t="shared" ref="N17:N20" si="33">IF(L17="",0,CONCATENATE(L17,":",M17))</f>
        <v>0</v>
      </c>
      <c r="O17" s="50"/>
      <c r="P17" s="51"/>
      <c r="Q17" s="75">
        <f t="shared" ref="Q17:Q20" si="34">IF(O17="",0,CONCATENATE(O17,":",P17))</f>
        <v>0</v>
      </c>
      <c r="R17" s="75">
        <f t="shared" ref="R17:R20" si="35">Q17-N17</f>
        <v>0</v>
      </c>
      <c r="S17" s="85">
        <f t="shared" ref="S17:S20" si="36">K17+R17</f>
        <v>0</v>
      </c>
      <c r="T17" s="75" t="str">
        <f t="shared" ref="T17:T19" si="37">IF(B17="av",($E$7)*(-1),IF(B17="df",($E$7)*(-1),IF(D17="X","",IF(B17="sd",ROUND(S17-($E$7*(1-$AE$4)),10),IF(S17=0,"",ROUND(S17-$E$7,10))))))</f>
        <v/>
      </c>
      <c r="U17" s="75" t="str">
        <f t="shared" ref="U17:U20" si="38">IF(T17&gt;0,T17,0)</f>
        <v/>
      </c>
      <c r="V17" s="88">
        <f t="shared" ref="V17:V20" si="39">IF(T17&lt;0,T17*(-1),0)</f>
        <v>0</v>
      </c>
      <c r="W17" s="75" t="str">
        <f t="shared" ref="W17:W19" si="40">IF(U17=V17,U17,IF(V17&gt;0,V17,U17))</f>
        <v/>
      </c>
      <c r="X17" s="85" t="str">
        <f t="shared" ref="X17:X19" si="41">IF(D17="X",ROUND(S17-$E$7,10),"")</f>
        <v/>
      </c>
      <c r="Y17" s="75" t="str">
        <f t="shared" ref="Y17:Y20" si="42">IF(X17&gt;0,X17,0)</f>
        <v/>
      </c>
      <c r="Z17" s="88">
        <f t="shared" ref="Z17:Z20" si="43">IF(X17&lt;0,X17*(-1),0)</f>
        <v>0</v>
      </c>
      <c r="AA17" s="75" t="str">
        <f t="shared" ref="AA17:AA19" si="44"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44686</v>
      </c>
      <c r="B18" s="48"/>
      <c r="C18" s="49"/>
      <c r="D18" s="42"/>
      <c r="E18" s="50"/>
      <c r="F18" s="51"/>
      <c r="G18" s="75">
        <f t="shared" si="30"/>
        <v>0</v>
      </c>
      <c r="H18" s="50"/>
      <c r="I18" s="51"/>
      <c r="J18" s="75">
        <f t="shared" si="31"/>
        <v>0</v>
      </c>
      <c r="K18" s="75">
        <f t="shared" si="32"/>
        <v>0</v>
      </c>
      <c r="L18" s="50"/>
      <c r="M18" s="51"/>
      <c r="N18" s="75">
        <f t="shared" si="33"/>
        <v>0</v>
      </c>
      <c r="O18" s="50"/>
      <c r="P18" s="51"/>
      <c r="Q18" s="75">
        <f t="shared" si="34"/>
        <v>0</v>
      </c>
      <c r="R18" s="75">
        <f t="shared" si="35"/>
        <v>0</v>
      </c>
      <c r="S18" s="85">
        <f t="shared" si="36"/>
        <v>0</v>
      </c>
      <c r="T18" s="75" t="str">
        <f t="shared" si="37"/>
        <v/>
      </c>
      <c r="U18" s="75" t="str">
        <f t="shared" si="38"/>
        <v/>
      </c>
      <c r="V18" s="88">
        <f t="shared" si="39"/>
        <v>0</v>
      </c>
      <c r="W18" s="75" t="str">
        <f t="shared" si="40"/>
        <v/>
      </c>
      <c r="X18" s="85" t="str">
        <f t="shared" si="41"/>
        <v/>
      </c>
      <c r="Y18" s="75" t="str">
        <f t="shared" si="42"/>
        <v/>
      </c>
      <c r="Z18" s="88">
        <f t="shared" si="43"/>
        <v>0</v>
      </c>
      <c r="AA18" s="75" t="str">
        <f t="shared" si="44"/>
        <v/>
      </c>
      <c r="AE18" s="55"/>
      <c r="AL18" s="53"/>
    </row>
    <row r="19" spans="1:38" s="11" customFormat="1" ht="14.25" customHeight="1" x14ac:dyDescent="0.35">
      <c r="A19" s="47">
        <v>44687</v>
      </c>
      <c r="B19" s="48"/>
      <c r="C19" s="49"/>
      <c r="D19" s="42"/>
      <c r="E19" s="50"/>
      <c r="F19" s="51"/>
      <c r="G19" s="75">
        <f t="shared" si="30"/>
        <v>0</v>
      </c>
      <c r="H19" s="50"/>
      <c r="I19" s="51"/>
      <c r="J19" s="75">
        <f t="shared" si="31"/>
        <v>0</v>
      </c>
      <c r="K19" s="75">
        <f t="shared" si="32"/>
        <v>0</v>
      </c>
      <c r="L19" s="50"/>
      <c r="M19" s="51"/>
      <c r="N19" s="75">
        <f t="shared" si="33"/>
        <v>0</v>
      </c>
      <c r="O19" s="50"/>
      <c r="P19" s="51"/>
      <c r="Q19" s="75">
        <f t="shared" si="34"/>
        <v>0</v>
      </c>
      <c r="R19" s="75">
        <f t="shared" si="35"/>
        <v>0</v>
      </c>
      <c r="S19" s="85">
        <f t="shared" si="36"/>
        <v>0</v>
      </c>
      <c r="T19" s="75" t="str">
        <f t="shared" si="37"/>
        <v/>
      </c>
      <c r="U19" s="75" t="str">
        <f t="shared" si="38"/>
        <v/>
      </c>
      <c r="V19" s="88">
        <f t="shared" si="39"/>
        <v>0</v>
      </c>
      <c r="W19" s="75" t="str">
        <f t="shared" si="40"/>
        <v/>
      </c>
      <c r="X19" s="85" t="str">
        <f t="shared" si="41"/>
        <v/>
      </c>
      <c r="Y19" s="75" t="str">
        <f t="shared" si="42"/>
        <v/>
      </c>
      <c r="Z19" s="88">
        <f t="shared" si="43"/>
        <v>0</v>
      </c>
      <c r="AA19" s="75" t="str">
        <f t="shared" si="44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0">
        <v>44688</v>
      </c>
      <c r="B20" s="41"/>
      <c r="C20" s="42"/>
      <c r="D20" s="42"/>
      <c r="E20" s="43"/>
      <c r="F20" s="44"/>
      <c r="G20" s="75">
        <f t="shared" si="30"/>
        <v>0</v>
      </c>
      <c r="H20" s="43"/>
      <c r="I20" s="44"/>
      <c r="J20" s="75">
        <f t="shared" si="31"/>
        <v>0</v>
      </c>
      <c r="K20" s="79">
        <f t="shared" si="32"/>
        <v>0</v>
      </c>
      <c r="L20" s="43"/>
      <c r="M20" s="44"/>
      <c r="N20" s="75">
        <f t="shared" si="33"/>
        <v>0</v>
      </c>
      <c r="O20" s="43"/>
      <c r="P20" s="44"/>
      <c r="Q20" s="75">
        <f t="shared" si="34"/>
        <v>0</v>
      </c>
      <c r="R20" s="79">
        <f t="shared" si="35"/>
        <v>0</v>
      </c>
      <c r="S20" s="79">
        <f t="shared" si="36"/>
        <v>0</v>
      </c>
      <c r="T20" s="79" t="str">
        <f t="shared" ref="T20:T21" si="45">IF($D20="X","",IF($S20=0,"",ROUND($S20,10)))</f>
        <v/>
      </c>
      <c r="U20" s="79" t="str">
        <f t="shared" si="38"/>
        <v/>
      </c>
      <c r="V20" s="87">
        <f t="shared" si="39"/>
        <v>0</v>
      </c>
      <c r="W20" s="79" t="str">
        <f t="shared" ref="W20:W21" si="46">IF($D20="X","",IF($S20=0,"",ROUND($S20,10)))</f>
        <v/>
      </c>
      <c r="X20" s="79" t="str">
        <f t="shared" ref="X20:X21" si="47">IF($D20="X",ROUND($S20,10),"")</f>
        <v/>
      </c>
      <c r="Y20" s="79" t="str">
        <f t="shared" si="42"/>
        <v/>
      </c>
      <c r="Z20" s="79">
        <f t="shared" si="43"/>
        <v>0</v>
      </c>
      <c r="AA20" s="79" t="str">
        <f t="shared" ref="AA20:AA21" si="48">IF($D20="X",ROUND($S20,10),"")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0">
        <v>44689</v>
      </c>
      <c r="B21" s="41"/>
      <c r="C21" s="42"/>
      <c r="D21" s="42"/>
      <c r="E21" s="43"/>
      <c r="F21" s="44"/>
      <c r="G21" s="75">
        <f t="shared" ref="G21:G22" si="49">IF(E21="",0,CONCATENATE(E21,":",F21))</f>
        <v>0</v>
      </c>
      <c r="H21" s="43"/>
      <c r="I21" s="44"/>
      <c r="J21" s="75">
        <f t="shared" ref="J21:J22" si="50">IF(H21="",0,CONCATENATE(H21,":",I21))</f>
        <v>0</v>
      </c>
      <c r="K21" s="79">
        <f t="shared" ref="K21:K22" si="51">J21-G21</f>
        <v>0</v>
      </c>
      <c r="L21" s="43"/>
      <c r="M21" s="44"/>
      <c r="N21" s="75">
        <f t="shared" ref="N21:N22" si="52">IF(L21="",0,CONCATENATE(L21,":",M21))</f>
        <v>0</v>
      </c>
      <c r="O21" s="43"/>
      <c r="P21" s="44"/>
      <c r="Q21" s="75">
        <f t="shared" ref="Q21:Q22" si="53">IF(O21="",0,CONCATENATE(O21,":",P21))</f>
        <v>0</v>
      </c>
      <c r="R21" s="79">
        <f t="shared" ref="R21:R22" si="54">Q21-N21</f>
        <v>0</v>
      </c>
      <c r="S21" s="79">
        <f t="shared" ref="S21:S22" si="55">K21+R21</f>
        <v>0</v>
      </c>
      <c r="T21" s="79" t="str">
        <f t="shared" si="45"/>
        <v/>
      </c>
      <c r="U21" s="79" t="str">
        <f t="shared" ref="U21:U22" si="56">IF(T21&gt;0,T21,0)</f>
        <v/>
      </c>
      <c r="V21" s="87">
        <f t="shared" ref="V21:V22" si="57">IF(T21&lt;0,T21*(-1),0)</f>
        <v>0</v>
      </c>
      <c r="W21" s="79" t="str">
        <f t="shared" si="46"/>
        <v/>
      </c>
      <c r="X21" s="79" t="str">
        <f t="shared" si="47"/>
        <v/>
      </c>
      <c r="Y21" s="79" t="str">
        <f t="shared" ref="Y21:Y22" si="58">IF(X21&gt;0,X21,0)</f>
        <v/>
      </c>
      <c r="Z21" s="79">
        <f t="shared" ref="Z21:Z22" si="59">IF(X21&lt;0,X21*(-1),0)</f>
        <v>0</v>
      </c>
      <c r="AA21" s="79" t="str">
        <f t="shared" si="48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44690</v>
      </c>
      <c r="B22" s="48"/>
      <c r="C22" s="49"/>
      <c r="D22" s="42"/>
      <c r="E22" s="50"/>
      <c r="F22" s="51"/>
      <c r="G22" s="75">
        <f t="shared" si="49"/>
        <v>0</v>
      </c>
      <c r="H22" s="50"/>
      <c r="I22" s="51"/>
      <c r="J22" s="75">
        <f t="shared" si="50"/>
        <v>0</v>
      </c>
      <c r="K22" s="75">
        <f t="shared" si="51"/>
        <v>0</v>
      </c>
      <c r="L22" s="50"/>
      <c r="M22" s="51"/>
      <c r="N22" s="75">
        <f t="shared" si="52"/>
        <v>0</v>
      </c>
      <c r="O22" s="50"/>
      <c r="P22" s="51"/>
      <c r="Q22" s="75">
        <f t="shared" si="53"/>
        <v>0</v>
      </c>
      <c r="R22" s="75">
        <f t="shared" si="54"/>
        <v>0</v>
      </c>
      <c r="S22" s="85">
        <f t="shared" si="55"/>
        <v>0</v>
      </c>
      <c r="T22" s="75" t="str">
        <f>IF(B22="av",($E$7)*(-1),IF(B22="df",($E$7)*(-1),IF(D22="X","",IF(B22="sd",ROUND(S22-($E$7*(1-$AE$4)),10),IF(S22=0,"",ROUND(S22-$E$7,10))))))</f>
        <v/>
      </c>
      <c r="U22" s="75" t="str">
        <f t="shared" si="56"/>
        <v/>
      </c>
      <c r="V22" s="88">
        <f t="shared" si="57"/>
        <v>0</v>
      </c>
      <c r="W22" s="75" t="str">
        <f>IF(U22=V22,U22,IF(V22&gt;0,V22,U22))</f>
        <v/>
      </c>
      <c r="X22" s="85" t="str">
        <f>IF(D22="X",ROUND(S22-$E$7,10),"")</f>
        <v/>
      </c>
      <c r="Y22" s="75" t="str">
        <f t="shared" si="58"/>
        <v/>
      </c>
      <c r="Z22" s="88">
        <f t="shared" si="59"/>
        <v>0</v>
      </c>
      <c r="AA22" s="75" t="str">
        <f>IF(Y22=Z22,Y22,IF(Z22&gt;0,Z22,Y22))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44691</v>
      </c>
      <c r="B23" s="48"/>
      <c r="C23" s="49"/>
      <c r="D23" s="42"/>
      <c r="E23" s="50"/>
      <c r="F23" s="51"/>
      <c r="G23" s="75">
        <f t="shared" ref="G23" si="60">IF(E23="",0,CONCATENATE(E23,":",F23))</f>
        <v>0</v>
      </c>
      <c r="H23" s="50"/>
      <c r="I23" s="51"/>
      <c r="J23" s="75">
        <f t="shared" ref="J23" si="61">IF(H23="",0,CONCATENATE(H23,":",I23))</f>
        <v>0</v>
      </c>
      <c r="K23" s="75">
        <f t="shared" ref="K23" si="62">J23-G23</f>
        <v>0</v>
      </c>
      <c r="L23" s="50"/>
      <c r="M23" s="51"/>
      <c r="N23" s="75">
        <f t="shared" ref="N23" si="63">IF(L23="",0,CONCATENATE(L23,":",M23))</f>
        <v>0</v>
      </c>
      <c r="O23" s="50"/>
      <c r="P23" s="51"/>
      <c r="Q23" s="75">
        <f t="shared" ref="Q23" si="64">IF(O23="",0,CONCATENATE(O23,":",P23))</f>
        <v>0</v>
      </c>
      <c r="R23" s="75">
        <f t="shared" ref="R23" si="65">Q23-N23</f>
        <v>0</v>
      </c>
      <c r="S23" s="85">
        <f t="shared" ref="S23" si="66">K23+R23</f>
        <v>0</v>
      </c>
      <c r="T23" s="75" t="str">
        <f>IF(B23="av",($E$7)*(-1),IF(B23="df",($E$7)*(-1),IF(D23="X","",IF(B23="sd",ROUND(S23-($E$7*(1-$AE$4)),10),IF(S23=0,"",ROUND(S23-$E$7,10))))))</f>
        <v/>
      </c>
      <c r="U23" s="75" t="str">
        <f t="shared" ref="U23" si="67">IF(T23&gt;0,T23,0)</f>
        <v/>
      </c>
      <c r="V23" s="88">
        <f t="shared" ref="V23" si="68">IF(T23&lt;0,T23*(-1),0)</f>
        <v>0</v>
      </c>
      <c r="W23" s="75" t="str">
        <f>IF(U23=V23,U23,IF(V23&gt;0,V23,U23))</f>
        <v/>
      </c>
      <c r="X23" s="85" t="str">
        <f>IF(D23="X",ROUND(S23-$E$7,10),"")</f>
        <v/>
      </c>
      <c r="Y23" s="75" t="str">
        <f t="shared" ref="Y23" si="69">IF(X23&gt;0,X23,0)</f>
        <v/>
      </c>
      <c r="Z23" s="88">
        <f t="shared" ref="Z23" si="70">IF(X23&lt;0,X23*(-1),0)</f>
        <v>0</v>
      </c>
      <c r="AA23" s="75" t="str">
        <f>IF(Y23=Z23,Y23,IF(Z23&gt;0,Z23,Y23))</f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44692</v>
      </c>
      <c r="B24" s="48"/>
      <c r="C24" s="49"/>
      <c r="D24" s="42"/>
      <c r="E24" s="50"/>
      <c r="F24" s="51"/>
      <c r="G24" s="75">
        <f>IF(E24="",0,CONCATENATE(E24,":",F24))</f>
        <v>0</v>
      </c>
      <c r="H24" s="50"/>
      <c r="I24" s="51"/>
      <c r="J24" s="75">
        <f>IF(H24="",0,CONCATENATE(H24,":",I24))</f>
        <v>0</v>
      </c>
      <c r="K24" s="75">
        <f>J24-G24</f>
        <v>0</v>
      </c>
      <c r="L24" s="50"/>
      <c r="M24" s="51"/>
      <c r="N24" s="75">
        <f>IF(L24="",0,CONCATENATE(L24,":",M24))</f>
        <v>0</v>
      </c>
      <c r="O24" s="50"/>
      <c r="P24" s="51"/>
      <c r="Q24" s="75">
        <f>IF(O24="",0,CONCATENATE(O24,":",P24))</f>
        <v>0</v>
      </c>
      <c r="R24" s="75">
        <f t="shared" ref="R24" si="71">Q24-N24</f>
        <v>0</v>
      </c>
      <c r="S24" s="85">
        <f t="shared" ref="S24" si="72">K24+R24</f>
        <v>0</v>
      </c>
      <c r="T24" s="75" t="str">
        <f t="shared" ref="T24" si="73">IF(B24="av",($E$7)*(-1),IF(B24="df",($E$7)*(-1),IF(D24="X","",IF(B24="sd",ROUND(S24-($E$7*(1-$AE$4)),10),IF(S24=0,"",ROUND(S24-$E$7,10))))))</f>
        <v/>
      </c>
      <c r="U24" s="75" t="str">
        <f t="shared" ref="U24:U29" si="74">IF(T24&gt;0,T24,0)</f>
        <v/>
      </c>
      <c r="V24" s="88">
        <f t="shared" ref="V24:V29" si="75">IF(T24&lt;0,T24*(-1),0)</f>
        <v>0</v>
      </c>
      <c r="W24" s="75" t="str">
        <f t="shared" ref="W24" si="76">IF(U24=V24,U24,IF(V24&gt;0,V24,U24))</f>
        <v/>
      </c>
      <c r="X24" s="85" t="str">
        <f t="shared" ref="X24" si="77">IF(D24="X",ROUND(S24-$E$7,10),"")</f>
        <v/>
      </c>
      <c r="Y24" s="75" t="str">
        <f t="shared" ref="Y24:Y29" si="78">IF(X24&gt;0,X24,0)</f>
        <v/>
      </c>
      <c r="Z24" s="88">
        <f t="shared" ref="Z24:Z29" si="79">IF(X24&lt;0,X24*(-1),0)</f>
        <v>0</v>
      </c>
      <c r="AA24" s="75" t="str">
        <f t="shared" ref="AA24" si="80"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44693</v>
      </c>
      <c r="B25" s="48"/>
      <c r="C25" s="49"/>
      <c r="D25" s="42"/>
      <c r="E25" s="50"/>
      <c r="F25" s="51"/>
      <c r="G25" s="75">
        <f>IF(E25="",0,CONCATENATE(E25,":",F25))</f>
        <v>0</v>
      </c>
      <c r="H25" s="50"/>
      <c r="I25" s="51"/>
      <c r="J25" s="75">
        <f>IF(H25="",0,CONCATENATE(H25,":",I25))</f>
        <v>0</v>
      </c>
      <c r="K25" s="75">
        <f>J25-G25</f>
        <v>0</v>
      </c>
      <c r="L25" s="50"/>
      <c r="M25" s="51"/>
      <c r="N25" s="75">
        <f>IF(L25="",0,CONCATENATE(L25,":",M25))</f>
        <v>0</v>
      </c>
      <c r="O25" s="50"/>
      <c r="P25" s="51"/>
      <c r="Q25" s="75">
        <f>IF(O25="",0,CONCATENATE(O25,":",P25))</f>
        <v>0</v>
      </c>
      <c r="R25" s="75">
        <f t="shared" ref="R25" si="81">Q25-N25</f>
        <v>0</v>
      </c>
      <c r="S25" s="85">
        <f t="shared" ref="S25" si="82">K25+R25</f>
        <v>0</v>
      </c>
      <c r="T25" s="75" t="str">
        <f t="shared" ref="T25" si="83">IF(B25="av",($E$7)*(-1),IF(B25="df",($E$7)*(-1),IF(D25="X","",IF(B25="sd",ROUND(S25-($E$7*(1-$AE$4)),10),IF(S25=0,"",ROUND(S25-$E$7,10))))))</f>
        <v/>
      </c>
      <c r="U25" s="75" t="str">
        <f t="shared" ref="U25" si="84">IF(T25&gt;0,T25,0)</f>
        <v/>
      </c>
      <c r="V25" s="88">
        <f t="shared" ref="V25" si="85">IF(T25&lt;0,T25*(-1),0)</f>
        <v>0</v>
      </c>
      <c r="W25" s="75" t="str">
        <f t="shared" ref="W25" si="86">IF(U25=V25,U25,IF(V25&gt;0,V25,U25))</f>
        <v/>
      </c>
      <c r="X25" s="85" t="str">
        <f t="shared" ref="X25" si="87">IF(D25="X",ROUND(S25-$E$7,10),"")</f>
        <v/>
      </c>
      <c r="Y25" s="75" t="str">
        <f t="shared" ref="Y25" si="88">IF(X25&gt;0,X25,0)</f>
        <v/>
      </c>
      <c r="Z25" s="88">
        <f t="shared" ref="Z25" si="89">IF(X25&lt;0,X25*(-1),0)</f>
        <v>0</v>
      </c>
      <c r="AA25" s="75" t="str">
        <f t="shared" ref="AA25" si="90">IF(Y25=Z25,Y25,IF(Z25&gt;0,Z25,Y25))</f>
        <v/>
      </c>
      <c r="AC25" s="45" t="s">
        <v>37</v>
      </c>
      <c r="AD25" s="45"/>
      <c r="AE25" s="46">
        <f>AE23+(AE24*0.5)+Apr!AE25</f>
        <v>0</v>
      </c>
    </row>
    <row r="26" spans="1:38" s="11" customFormat="1" ht="14.25" customHeight="1" x14ac:dyDescent="0.35">
      <c r="A26" s="47">
        <v>44694</v>
      </c>
      <c r="B26" s="48"/>
      <c r="C26" s="49"/>
      <c r="D26" s="42"/>
      <c r="E26" s="50"/>
      <c r="F26" s="51"/>
      <c r="G26" s="75">
        <f>IF(E26="",0,CONCATENATE(E26,":",F26))</f>
        <v>0</v>
      </c>
      <c r="H26" s="50"/>
      <c r="I26" s="51"/>
      <c r="J26" s="75">
        <f>IF(H26="",0,CONCATENATE(H26,":",I26))</f>
        <v>0</v>
      </c>
      <c r="K26" s="75">
        <f>J26-G26</f>
        <v>0</v>
      </c>
      <c r="L26" s="50"/>
      <c r="M26" s="51"/>
      <c r="N26" s="75">
        <f>IF(L26="",0,CONCATENATE(L26,":",M26))</f>
        <v>0</v>
      </c>
      <c r="O26" s="50"/>
      <c r="P26" s="51"/>
      <c r="Q26" s="75">
        <f>IF(O26="",0,CONCATENATE(O26,":",P26))</f>
        <v>0</v>
      </c>
      <c r="R26" s="75">
        <f t="shared" ref="R26:R27" si="91">Q26-N26</f>
        <v>0</v>
      </c>
      <c r="S26" s="85">
        <f t="shared" ref="S26:S27" si="92">K26+R26</f>
        <v>0</v>
      </c>
      <c r="T26" s="75" t="str">
        <f t="shared" ref="T26" si="93">IF(B26="av",($E$7)*(-1),IF(B26="df",($E$7)*(-1),IF(D26="X","",IF(B26="sd",ROUND(S26-($E$7*(1-$AE$4)),10),IF(S26=0,"",ROUND(S26-$E$7,10))))))</f>
        <v/>
      </c>
      <c r="U26" s="75" t="str">
        <f t="shared" ref="U26:U27" si="94">IF(T26&gt;0,T26,0)</f>
        <v/>
      </c>
      <c r="V26" s="88">
        <f t="shared" ref="V26:V27" si="95">IF(T26&lt;0,T26*(-1),0)</f>
        <v>0</v>
      </c>
      <c r="W26" s="75" t="str">
        <f t="shared" ref="W26" si="96">IF(U26=V26,U26,IF(V26&gt;0,V26,U26))</f>
        <v/>
      </c>
      <c r="X26" s="85" t="str">
        <f t="shared" ref="X26" si="97">IF(D26="X",ROUND(S26-$E$7,10),"")</f>
        <v/>
      </c>
      <c r="Y26" s="75" t="str">
        <f t="shared" ref="Y26:Y27" si="98">IF(X26&gt;0,X26,0)</f>
        <v/>
      </c>
      <c r="Z26" s="88">
        <f t="shared" ref="Z26:Z27" si="99">IF(X26&lt;0,X26*(-1),0)</f>
        <v>0</v>
      </c>
      <c r="AA26" s="75" t="str">
        <f t="shared" ref="AA26" si="100">IF(Y26=Z26,Y26,IF(Z26&gt;0,Z26,Y26))</f>
        <v/>
      </c>
      <c r="AE26" s="25"/>
    </row>
    <row r="27" spans="1:38" s="11" customFormat="1" ht="14.25" customHeight="1" x14ac:dyDescent="0.35">
      <c r="A27" s="40">
        <v>44695</v>
      </c>
      <c r="B27" s="41"/>
      <c r="C27" s="42"/>
      <c r="D27" s="42"/>
      <c r="E27" s="43"/>
      <c r="F27" s="44"/>
      <c r="G27" s="75">
        <f t="shared" ref="G27" si="101">IF(E27="",0,CONCATENATE(E27,":",F27))</f>
        <v>0</v>
      </c>
      <c r="H27" s="43"/>
      <c r="I27" s="44"/>
      <c r="J27" s="75">
        <f t="shared" ref="J27" si="102">IF(H27="",0,CONCATENATE(H27,":",I27))</f>
        <v>0</v>
      </c>
      <c r="K27" s="79">
        <f t="shared" ref="K27" si="103">J27-G27</f>
        <v>0</v>
      </c>
      <c r="L27" s="43"/>
      <c r="M27" s="44"/>
      <c r="N27" s="75">
        <f t="shared" ref="N27" si="104">IF(L27="",0,CONCATENATE(L27,":",M27))</f>
        <v>0</v>
      </c>
      <c r="O27" s="43"/>
      <c r="P27" s="44"/>
      <c r="Q27" s="75">
        <f t="shared" ref="Q27" si="105">IF(O27="",0,CONCATENATE(O27,":",P27))</f>
        <v>0</v>
      </c>
      <c r="R27" s="79">
        <f t="shared" si="91"/>
        <v>0</v>
      </c>
      <c r="S27" s="79">
        <f t="shared" si="92"/>
        <v>0</v>
      </c>
      <c r="T27" s="79" t="str">
        <f t="shared" ref="T27:T28" si="106">IF($D27="X","",IF($S27=0,"",ROUND($S27,10)))</f>
        <v/>
      </c>
      <c r="U27" s="79" t="str">
        <f t="shared" si="94"/>
        <v/>
      </c>
      <c r="V27" s="87">
        <f t="shared" si="95"/>
        <v>0</v>
      </c>
      <c r="W27" s="79" t="str">
        <f t="shared" ref="W27:W28" si="107">IF($D27="X","",IF($S27=0,"",ROUND($S27,10)))</f>
        <v/>
      </c>
      <c r="X27" s="79" t="str">
        <f t="shared" ref="X27:X28" si="108">IF($D27="X",ROUND($S27,10),"")</f>
        <v/>
      </c>
      <c r="Y27" s="79" t="str">
        <f t="shared" si="98"/>
        <v/>
      </c>
      <c r="Z27" s="79">
        <f t="shared" si="99"/>
        <v>0</v>
      </c>
      <c r="AA27" s="79" t="str">
        <f t="shared" ref="AA27:AA28" si="109">IF($D27="X",ROUND($S27,10),"")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0">
        <v>44696</v>
      </c>
      <c r="B28" s="41"/>
      <c r="C28" s="42"/>
      <c r="D28" s="42"/>
      <c r="E28" s="43"/>
      <c r="F28" s="44"/>
      <c r="G28" s="75">
        <f t="shared" ref="G28:G29" si="110">IF(E28="",0,CONCATENATE(E28,":",F28))</f>
        <v>0</v>
      </c>
      <c r="H28" s="43"/>
      <c r="I28" s="44"/>
      <c r="J28" s="75">
        <f t="shared" ref="J28:J29" si="111">IF(H28="",0,CONCATENATE(H28,":",I28))</f>
        <v>0</v>
      </c>
      <c r="K28" s="79">
        <f t="shared" ref="K28:K29" si="112">J28-G28</f>
        <v>0</v>
      </c>
      <c r="L28" s="43"/>
      <c r="M28" s="44"/>
      <c r="N28" s="75">
        <f t="shared" ref="N28:N29" si="113">IF(L28="",0,CONCATENATE(L28,":",M28))</f>
        <v>0</v>
      </c>
      <c r="O28" s="43"/>
      <c r="P28" s="44"/>
      <c r="Q28" s="75">
        <f t="shared" ref="Q28:Q29" si="114">IF(O28="",0,CONCATENATE(O28,":",P28))</f>
        <v>0</v>
      </c>
      <c r="R28" s="79">
        <f t="shared" ref="R28:R29" si="115">Q28-N28</f>
        <v>0</v>
      </c>
      <c r="S28" s="79">
        <f t="shared" ref="S28:S29" si="116">K28+R28</f>
        <v>0</v>
      </c>
      <c r="T28" s="79" t="str">
        <f t="shared" si="106"/>
        <v/>
      </c>
      <c r="U28" s="79" t="str">
        <f t="shared" si="74"/>
        <v/>
      </c>
      <c r="V28" s="87">
        <f t="shared" si="75"/>
        <v>0</v>
      </c>
      <c r="W28" s="79" t="str">
        <f t="shared" si="107"/>
        <v/>
      </c>
      <c r="X28" s="79" t="str">
        <f t="shared" si="108"/>
        <v/>
      </c>
      <c r="Y28" s="79" t="str">
        <f t="shared" si="78"/>
        <v/>
      </c>
      <c r="Z28" s="79">
        <f t="shared" si="79"/>
        <v>0</v>
      </c>
      <c r="AA28" s="79" t="str">
        <f t="shared" si="109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44697</v>
      </c>
      <c r="B29" s="48"/>
      <c r="C29" s="49"/>
      <c r="D29" s="42"/>
      <c r="E29" s="50"/>
      <c r="F29" s="51"/>
      <c r="G29" s="75">
        <f t="shared" si="110"/>
        <v>0</v>
      </c>
      <c r="H29" s="50"/>
      <c r="I29" s="51"/>
      <c r="J29" s="75">
        <f t="shared" si="111"/>
        <v>0</v>
      </c>
      <c r="K29" s="75">
        <f t="shared" si="112"/>
        <v>0</v>
      </c>
      <c r="L29" s="50"/>
      <c r="M29" s="51"/>
      <c r="N29" s="75">
        <f t="shared" si="113"/>
        <v>0</v>
      </c>
      <c r="O29" s="50"/>
      <c r="P29" s="51"/>
      <c r="Q29" s="75">
        <f t="shared" si="114"/>
        <v>0</v>
      </c>
      <c r="R29" s="75">
        <f t="shared" si="115"/>
        <v>0</v>
      </c>
      <c r="S29" s="85">
        <f t="shared" si="116"/>
        <v>0</v>
      </c>
      <c r="T29" s="75" t="str">
        <f>IF(B29="av",($E$7)*(-1),IF(B29="df",($E$7)*(-1),IF(D29="X","",IF(B29="sd",ROUND(S29-($E$7*(1-$AE$4)),10),IF(S29=0,"",ROUND(S29-$E$7,10))))))</f>
        <v/>
      </c>
      <c r="U29" s="75" t="str">
        <f t="shared" si="74"/>
        <v/>
      </c>
      <c r="V29" s="88">
        <f t="shared" si="75"/>
        <v>0</v>
      </c>
      <c r="W29" s="75" t="str">
        <f>IF(U29=V29,U29,IF(V29&gt;0,V29,U29))</f>
        <v/>
      </c>
      <c r="X29" s="85" t="str">
        <f>IF(D29="X",ROUND(S29-$E$7,10),"")</f>
        <v/>
      </c>
      <c r="Y29" s="75" t="str">
        <f t="shared" si="78"/>
        <v/>
      </c>
      <c r="Z29" s="88">
        <f t="shared" si="79"/>
        <v>0</v>
      </c>
      <c r="AA29" s="75" t="str">
        <f>IF(Y29=Z29,Y29,IF(Z29&gt;0,Z29,Y29))</f>
        <v/>
      </c>
      <c r="AC29" s="45" t="s">
        <v>39</v>
      </c>
      <c r="AD29" s="92">
        <f>AD28+Apr!AD29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44698</v>
      </c>
      <c r="B30" s="41"/>
      <c r="C30" s="42" t="s">
        <v>82</v>
      </c>
      <c r="D30" s="42"/>
      <c r="E30" s="43"/>
      <c r="F30" s="44"/>
      <c r="G30" s="75">
        <f t="shared" si="0"/>
        <v>0</v>
      </c>
      <c r="H30" s="43"/>
      <c r="I30" s="44"/>
      <c r="J30" s="75">
        <f t="shared" si="1"/>
        <v>0</v>
      </c>
      <c r="K30" s="79">
        <f t="shared" si="2"/>
        <v>0</v>
      </c>
      <c r="L30" s="43"/>
      <c r="M30" s="44"/>
      <c r="N30" s="75">
        <f t="shared" si="3"/>
        <v>0</v>
      </c>
      <c r="O30" s="43"/>
      <c r="P30" s="44"/>
      <c r="Q30" s="75">
        <f t="shared" si="4"/>
        <v>0</v>
      </c>
      <c r="R30" s="79">
        <f t="shared" si="5"/>
        <v>0</v>
      </c>
      <c r="S30" s="79">
        <f t="shared" si="6"/>
        <v>0</v>
      </c>
      <c r="T30" s="79" t="str">
        <f>IF($D30="X","",IF($S30=0,"",ROUND($S30,10)))</f>
        <v/>
      </c>
      <c r="U30" s="79" t="str">
        <f t="shared" ref="U30:U32" si="117">IF(T30&gt;0,T30,0)</f>
        <v/>
      </c>
      <c r="V30" s="87">
        <f t="shared" ref="V30:V32" si="118">IF(T30&lt;0,T30*(-1),0)</f>
        <v>0</v>
      </c>
      <c r="W30" s="79" t="str">
        <f>IF($D30="X","",IF($S30=0,"",ROUND($S30,10)))</f>
        <v/>
      </c>
      <c r="X30" s="79" t="str">
        <f>IF($D30="X",ROUND($S30,10),"")</f>
        <v/>
      </c>
      <c r="Y30" s="79" t="str">
        <f t="shared" ref="Y30:Y32" si="119">IF(X30&gt;0,X30,0)</f>
        <v/>
      </c>
      <c r="Z30" s="79">
        <f t="shared" ref="Z30:Z32" si="120">IF(X30&lt;0,X30*(-1),0)</f>
        <v>0</v>
      </c>
      <c r="AA30" s="79" t="str">
        <f>IF($D30="X",ROUND($S30,10),"")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44699</v>
      </c>
      <c r="B31" s="48"/>
      <c r="C31" s="49"/>
      <c r="D31" s="42"/>
      <c r="E31" s="50"/>
      <c r="F31" s="51"/>
      <c r="G31" s="75">
        <f t="shared" si="0"/>
        <v>0</v>
      </c>
      <c r="H31" s="50"/>
      <c r="I31" s="51"/>
      <c r="J31" s="75">
        <f t="shared" si="1"/>
        <v>0</v>
      </c>
      <c r="K31" s="75">
        <f t="shared" si="2"/>
        <v>0</v>
      </c>
      <c r="L31" s="50"/>
      <c r="M31" s="51"/>
      <c r="N31" s="75">
        <f t="shared" si="3"/>
        <v>0</v>
      </c>
      <c r="O31" s="50"/>
      <c r="P31" s="51"/>
      <c r="Q31" s="75">
        <f t="shared" si="4"/>
        <v>0</v>
      </c>
      <c r="R31" s="75">
        <f t="shared" ref="R31:R32" si="121">Q31-N31</f>
        <v>0</v>
      </c>
      <c r="S31" s="85">
        <f t="shared" ref="S31:S32" si="122">K31+R31</f>
        <v>0</v>
      </c>
      <c r="T31" s="75" t="str">
        <f t="shared" ref="T31:T32" si="123">IF(B31="av",($E$7)*(-1),IF(B31="df",($E$7)*(-1),IF(D31="X","",IF(B31="sd",ROUND(S31-($E$7*(1-$AE$4)),10),IF(S31=0,"",ROUND(S31-$E$7,10))))))</f>
        <v/>
      </c>
      <c r="U31" s="75" t="str">
        <f t="shared" si="117"/>
        <v/>
      </c>
      <c r="V31" s="88">
        <f t="shared" si="118"/>
        <v>0</v>
      </c>
      <c r="W31" s="75" t="str">
        <f t="shared" ref="W31:W32" si="124">IF(U31=V31,U31,IF(V31&gt;0,V31,U31))</f>
        <v/>
      </c>
      <c r="X31" s="85" t="str">
        <f t="shared" ref="X31:X32" si="125">IF(D31="X",ROUND(S31-$E$7,10),"")</f>
        <v/>
      </c>
      <c r="Y31" s="75" t="str">
        <f t="shared" si="119"/>
        <v/>
      </c>
      <c r="Z31" s="88">
        <f t="shared" si="120"/>
        <v>0</v>
      </c>
      <c r="AA31" s="75" t="str">
        <f t="shared" ref="AA31:AA32" si="126">IF(Y31=Z31,Y31,IF(Z31&gt;0,Z31,Y31))</f>
        <v/>
      </c>
      <c r="AE31" s="25"/>
    </row>
    <row r="32" spans="1:38" s="11" customFormat="1" ht="14.25" customHeight="1" x14ac:dyDescent="0.35">
      <c r="A32" s="47">
        <v>44700</v>
      </c>
      <c r="B32" s="48"/>
      <c r="C32" s="49"/>
      <c r="D32" s="42"/>
      <c r="E32" s="50"/>
      <c r="F32" s="51"/>
      <c r="G32" s="75">
        <f t="shared" si="0"/>
        <v>0</v>
      </c>
      <c r="H32" s="50"/>
      <c r="I32" s="51"/>
      <c r="J32" s="75">
        <f t="shared" si="1"/>
        <v>0</v>
      </c>
      <c r="K32" s="75">
        <f t="shared" si="2"/>
        <v>0</v>
      </c>
      <c r="L32" s="50"/>
      <c r="M32" s="51"/>
      <c r="N32" s="75">
        <f t="shared" si="3"/>
        <v>0</v>
      </c>
      <c r="O32" s="50"/>
      <c r="P32" s="51"/>
      <c r="Q32" s="75">
        <f t="shared" si="4"/>
        <v>0</v>
      </c>
      <c r="R32" s="75">
        <f t="shared" si="121"/>
        <v>0</v>
      </c>
      <c r="S32" s="85">
        <f t="shared" si="122"/>
        <v>0</v>
      </c>
      <c r="T32" s="75" t="str">
        <f t="shared" si="123"/>
        <v/>
      </c>
      <c r="U32" s="75" t="str">
        <f t="shared" si="117"/>
        <v/>
      </c>
      <c r="V32" s="88">
        <f t="shared" si="118"/>
        <v>0</v>
      </c>
      <c r="W32" s="75" t="str">
        <f t="shared" si="124"/>
        <v/>
      </c>
      <c r="X32" s="85" t="str">
        <f t="shared" si="125"/>
        <v/>
      </c>
      <c r="Y32" s="75" t="str">
        <f t="shared" si="119"/>
        <v/>
      </c>
      <c r="Z32" s="88">
        <f t="shared" si="120"/>
        <v>0</v>
      </c>
      <c r="AA32" s="75" t="str">
        <f t="shared" si="126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44701</v>
      </c>
      <c r="B33" s="48"/>
      <c r="C33" s="49"/>
      <c r="D33" s="42"/>
      <c r="E33" s="50"/>
      <c r="F33" s="51"/>
      <c r="G33" s="75">
        <f t="shared" ref="G33:G38" si="127">IF(E33="",0,CONCATENATE(E33,":",F33))</f>
        <v>0</v>
      </c>
      <c r="H33" s="50"/>
      <c r="I33" s="51"/>
      <c r="J33" s="75">
        <f t="shared" ref="J33:J38" si="128">IF(H33="",0,CONCATENATE(H33,":",I33))</f>
        <v>0</v>
      </c>
      <c r="K33" s="75">
        <f t="shared" ref="K33:K38" si="129">J33-G33</f>
        <v>0</v>
      </c>
      <c r="L33" s="50"/>
      <c r="M33" s="51"/>
      <c r="N33" s="75">
        <f t="shared" ref="N33:N38" si="130">IF(L33="",0,CONCATENATE(L33,":",M33))</f>
        <v>0</v>
      </c>
      <c r="O33" s="50"/>
      <c r="P33" s="51"/>
      <c r="Q33" s="75">
        <f t="shared" ref="Q33:Q38" si="131">IF(O33="",0,CONCATENATE(O33,":",P33))</f>
        <v>0</v>
      </c>
      <c r="R33" s="75">
        <f t="shared" si="5"/>
        <v>0</v>
      </c>
      <c r="S33" s="85">
        <f t="shared" si="6"/>
        <v>0</v>
      </c>
      <c r="T33" s="75" t="str">
        <f>IF(B33="av",($E$7)*(-1),IF(B33="df",($E$7)*(-1),IF(D33="X","",IF(B33="sd",ROUND(S33-($E$7*(1-$AE$4)),10),IF(S33=0,"",ROUND(S33-$E$7,10))))))</f>
        <v/>
      </c>
      <c r="U33" s="75" t="str">
        <f t="shared" ref="U33:U39" si="132">IF(T33&gt;0,T33,0)</f>
        <v/>
      </c>
      <c r="V33" s="88">
        <f t="shared" ref="V33:V39" si="133">IF(T33&lt;0,T33*(-1),0)</f>
        <v>0</v>
      </c>
      <c r="W33" s="75" t="str">
        <f>IF(U33=V33,U33,IF(V33&gt;0,V33,U33))</f>
        <v/>
      </c>
      <c r="X33" s="85" t="str">
        <f>IF(D33="X",ROUND(S33-$E$7,10),"")</f>
        <v/>
      </c>
      <c r="Y33" s="75" t="str">
        <f t="shared" ref="Y33:Y39" si="134">IF(X33&gt;0,X33,0)</f>
        <v/>
      </c>
      <c r="Z33" s="88">
        <f t="shared" ref="Z33:Z39" si="135">IF(X33&lt;0,X33*(-1),0)</f>
        <v>0</v>
      </c>
      <c r="AA33" s="75" t="str">
        <f>IF(Y33=Z33,Y33,IF(Z33&gt;0,Z33,Y33))</f>
        <v/>
      </c>
      <c r="AC33" s="58" t="s">
        <v>42</v>
      </c>
      <c r="AD33" s="58"/>
      <c r="AE33" s="60">
        <f>IF($AE$5-(COUNTIF(B$14:B$44,"f")+($AE$5-Apr!AE33))&gt;-1,Apr!AE33-COUNTIF(B$14:B$44,"f"),0)</f>
        <v>25</v>
      </c>
    </row>
    <row r="34" spans="1:31" s="11" customFormat="1" ht="14.25" customHeight="1" x14ac:dyDescent="0.35">
      <c r="A34" s="40">
        <v>44702</v>
      </c>
      <c r="B34" s="41"/>
      <c r="C34" s="42"/>
      <c r="D34" s="42"/>
      <c r="E34" s="43"/>
      <c r="F34" s="44"/>
      <c r="G34" s="75">
        <f t="shared" ref="G34" si="136">IF(E34="",0,CONCATENATE(E34,":",F34))</f>
        <v>0</v>
      </c>
      <c r="H34" s="43"/>
      <c r="I34" s="44"/>
      <c r="J34" s="75">
        <f t="shared" ref="J34" si="137">IF(H34="",0,CONCATENATE(H34,":",I34))</f>
        <v>0</v>
      </c>
      <c r="K34" s="79">
        <f t="shared" ref="K34" si="138">J34-G34</f>
        <v>0</v>
      </c>
      <c r="L34" s="43"/>
      <c r="M34" s="44"/>
      <c r="N34" s="75">
        <f t="shared" ref="N34" si="139">IF(L34="",0,CONCATENATE(L34,":",M34))</f>
        <v>0</v>
      </c>
      <c r="O34" s="43"/>
      <c r="P34" s="44"/>
      <c r="Q34" s="75">
        <f t="shared" ref="Q34" si="140">IF(O34="",0,CONCATENATE(O34,":",P34))</f>
        <v>0</v>
      </c>
      <c r="R34" s="79">
        <f t="shared" si="5"/>
        <v>0</v>
      </c>
      <c r="S34" s="79">
        <f t="shared" si="6"/>
        <v>0</v>
      </c>
      <c r="T34" s="79" t="str">
        <f t="shared" ref="T34:T35" si="141">IF($D34="X","",IF($S34=0,"",ROUND($S34,10)))</f>
        <v/>
      </c>
      <c r="U34" s="79" t="str">
        <f t="shared" ref="U34" si="142">IF(T34&gt;0,T34,0)</f>
        <v/>
      </c>
      <c r="V34" s="87">
        <f t="shared" ref="V34" si="143">IF(T34&lt;0,T34*(-1),0)</f>
        <v>0</v>
      </c>
      <c r="W34" s="79" t="str">
        <f t="shared" ref="W34:W35" si="144">IF($D34="X","",IF($S34=0,"",ROUND($S34,10)))</f>
        <v/>
      </c>
      <c r="X34" s="79" t="str">
        <f t="shared" ref="X34:X35" si="145">IF($D34="X",ROUND($S34,10),"")</f>
        <v/>
      </c>
      <c r="Y34" s="79" t="str">
        <f t="shared" ref="Y34" si="146">IF(X34&gt;0,X34,0)</f>
        <v/>
      </c>
      <c r="Z34" s="79">
        <f t="shared" ref="Z34" si="147">IF(X34&lt;0,X34*(-1),0)</f>
        <v>0</v>
      </c>
      <c r="AA34" s="79" t="str">
        <f t="shared" ref="AA34:AA35" si="148">IF($D34="X",ROUND($S34,10),"")</f>
        <v/>
      </c>
      <c r="AC34" s="61" t="s">
        <v>43</v>
      </c>
      <c r="AD34" s="61"/>
      <c r="AE34" s="46">
        <f>IF(Apr!AE34&gt;0,Apr!AE34+COUNTIF(B$14:B$44,"f"),IF(COUNTIF(B$14:B$44,"f")&gt;Apr!AE33,COUNTIF(B$14:B$44,"f")-Apr!AE33,0))</f>
        <v>0</v>
      </c>
    </row>
    <row r="35" spans="1:31" s="11" customFormat="1" ht="14.25" customHeight="1" x14ac:dyDescent="0.35">
      <c r="A35" s="40">
        <v>44703</v>
      </c>
      <c r="B35" s="41"/>
      <c r="C35" s="42"/>
      <c r="D35" s="42"/>
      <c r="E35" s="43"/>
      <c r="F35" s="44"/>
      <c r="G35" s="75">
        <f t="shared" si="127"/>
        <v>0</v>
      </c>
      <c r="H35" s="43"/>
      <c r="I35" s="44"/>
      <c r="J35" s="75">
        <f t="shared" si="128"/>
        <v>0</v>
      </c>
      <c r="K35" s="79">
        <f t="shared" si="129"/>
        <v>0</v>
      </c>
      <c r="L35" s="43"/>
      <c r="M35" s="44"/>
      <c r="N35" s="75">
        <f t="shared" si="130"/>
        <v>0</v>
      </c>
      <c r="O35" s="43"/>
      <c r="P35" s="44"/>
      <c r="Q35" s="75">
        <f t="shared" si="131"/>
        <v>0</v>
      </c>
      <c r="R35" s="79">
        <f t="shared" ref="R35:R38" si="149">Q35-N35</f>
        <v>0</v>
      </c>
      <c r="S35" s="79">
        <f t="shared" ref="S35:S38" si="150">K35+R35</f>
        <v>0</v>
      </c>
      <c r="T35" s="79" t="str">
        <f t="shared" si="141"/>
        <v/>
      </c>
      <c r="U35" s="79" t="str">
        <f t="shared" si="132"/>
        <v/>
      </c>
      <c r="V35" s="87">
        <f t="shared" si="133"/>
        <v>0</v>
      </c>
      <c r="W35" s="79" t="str">
        <f t="shared" si="144"/>
        <v/>
      </c>
      <c r="X35" s="79" t="str">
        <f t="shared" si="145"/>
        <v/>
      </c>
      <c r="Y35" s="79" t="str">
        <f t="shared" si="134"/>
        <v/>
      </c>
      <c r="Z35" s="79">
        <f t="shared" si="135"/>
        <v>0</v>
      </c>
      <c r="AA35" s="79" t="str">
        <f t="shared" si="148"/>
        <v/>
      </c>
      <c r="AC35" s="58" t="s">
        <v>44</v>
      </c>
      <c r="AD35" s="58"/>
      <c r="AE35" s="60">
        <f>IF($AE$6-(COUNTIF(B$14:B$44,"s")+($AE$6-Apr!AE35))&gt;-1,Apr!AE35-COUNTIF(B$14:B$44,"s"),0)</f>
        <v>0</v>
      </c>
    </row>
    <row r="36" spans="1:31" s="11" customFormat="1" ht="14.25" customHeight="1" x14ac:dyDescent="0.35">
      <c r="A36" s="47">
        <v>44704</v>
      </c>
      <c r="B36" s="48"/>
      <c r="C36" s="49"/>
      <c r="D36" s="42"/>
      <c r="E36" s="50"/>
      <c r="F36" s="51"/>
      <c r="G36" s="75">
        <f t="shared" ref="G36:G37" si="151">IF(E36="",0,CONCATENATE(E36,":",F36))</f>
        <v>0</v>
      </c>
      <c r="H36" s="50"/>
      <c r="I36" s="51"/>
      <c r="J36" s="75">
        <f t="shared" ref="J36:J37" si="152">IF(H36="",0,CONCATENATE(H36,":",I36))</f>
        <v>0</v>
      </c>
      <c r="K36" s="75">
        <f t="shared" ref="K36:K37" si="153">J36-G36</f>
        <v>0</v>
      </c>
      <c r="L36" s="50"/>
      <c r="M36" s="51"/>
      <c r="N36" s="75">
        <f t="shared" ref="N36:N37" si="154">IF(L36="",0,CONCATENATE(L36,":",M36))</f>
        <v>0</v>
      </c>
      <c r="O36" s="50"/>
      <c r="P36" s="51"/>
      <c r="Q36" s="75">
        <f t="shared" ref="Q36:Q37" si="155">IF(O36="",0,CONCATENATE(O36,":",P36))</f>
        <v>0</v>
      </c>
      <c r="R36" s="75">
        <f t="shared" ref="R36:R37" si="156">Q36-N36</f>
        <v>0</v>
      </c>
      <c r="S36" s="85">
        <f t="shared" ref="S36:S37" si="157">K36+R36</f>
        <v>0</v>
      </c>
      <c r="T36" s="75" t="str">
        <f t="shared" ref="T36:T37" si="158">IF(B36="av",($E$7)*(-1),IF(B36="df",($E$7)*(-1),IF(D36="X","",IF(B36="sd",ROUND(S36-($E$7*(1-$AE$4)),10),IF(S36=0,"",ROUND(S36-$E$7,10))))))</f>
        <v/>
      </c>
      <c r="U36" s="75" t="str">
        <f t="shared" ref="U36:U37" si="159">IF(T36&gt;0,T36,0)</f>
        <v/>
      </c>
      <c r="V36" s="88">
        <f t="shared" ref="V36:V37" si="160">IF(T36&lt;0,T36*(-1),0)</f>
        <v>0</v>
      </c>
      <c r="W36" s="75" t="str">
        <f t="shared" ref="W36:W37" si="161">IF(U36=V36,U36,IF(V36&gt;0,V36,U36))</f>
        <v/>
      </c>
      <c r="X36" s="85" t="str">
        <f t="shared" ref="X36:X37" si="162">IF(D36="X",ROUND(S36-$E$7,10),"")</f>
        <v/>
      </c>
      <c r="Y36" s="75" t="str">
        <f t="shared" ref="Y36:Y37" si="163">IF(X36&gt;0,X36,0)</f>
        <v/>
      </c>
      <c r="Z36" s="88">
        <f t="shared" ref="Z36:Z37" si="164">IF(X36&lt;0,X36*(-1),0)</f>
        <v>0</v>
      </c>
      <c r="AA36" s="75" t="str">
        <f t="shared" ref="AA36:AA37" si="165">IF(Y36=Z36,Y36,IF(Z36&gt;0,Z36,Y36))</f>
        <v/>
      </c>
      <c r="AC36" s="58" t="s">
        <v>45</v>
      </c>
      <c r="AD36" s="58"/>
      <c r="AE36" s="46">
        <f>COUNTIF(B$14:B$44,"vp")+Apr!AE36</f>
        <v>0</v>
      </c>
    </row>
    <row r="37" spans="1:31" s="11" customFormat="1" ht="14.25" customHeight="1" x14ac:dyDescent="0.35">
      <c r="A37" s="47">
        <v>44705</v>
      </c>
      <c r="B37" s="48"/>
      <c r="C37" s="49"/>
      <c r="D37" s="42"/>
      <c r="E37" s="50"/>
      <c r="F37" s="51"/>
      <c r="G37" s="75">
        <f t="shared" si="151"/>
        <v>0</v>
      </c>
      <c r="H37" s="50"/>
      <c r="I37" s="51"/>
      <c r="J37" s="75">
        <f t="shared" si="152"/>
        <v>0</v>
      </c>
      <c r="K37" s="75">
        <f t="shared" si="153"/>
        <v>0</v>
      </c>
      <c r="L37" s="50"/>
      <c r="M37" s="51"/>
      <c r="N37" s="75">
        <f t="shared" si="154"/>
        <v>0</v>
      </c>
      <c r="O37" s="50"/>
      <c r="P37" s="51"/>
      <c r="Q37" s="75">
        <f t="shared" si="155"/>
        <v>0</v>
      </c>
      <c r="R37" s="75">
        <f t="shared" si="156"/>
        <v>0</v>
      </c>
      <c r="S37" s="85">
        <f t="shared" si="157"/>
        <v>0</v>
      </c>
      <c r="T37" s="75" t="str">
        <f t="shared" si="158"/>
        <v/>
      </c>
      <c r="U37" s="75" t="str">
        <f t="shared" si="159"/>
        <v/>
      </c>
      <c r="V37" s="88">
        <f t="shared" si="160"/>
        <v>0</v>
      </c>
      <c r="W37" s="75" t="str">
        <f t="shared" si="161"/>
        <v/>
      </c>
      <c r="X37" s="85" t="str">
        <f t="shared" si="162"/>
        <v/>
      </c>
      <c r="Y37" s="75" t="str">
        <f t="shared" si="163"/>
        <v/>
      </c>
      <c r="Z37" s="88">
        <f t="shared" si="164"/>
        <v>0</v>
      </c>
      <c r="AA37" s="75" t="str">
        <f t="shared" si="165"/>
        <v/>
      </c>
      <c r="AC37" s="58" t="s">
        <v>46</v>
      </c>
      <c r="AD37" s="58"/>
      <c r="AE37" s="46">
        <f>COUNTIF(B$14:B$44,"sb")+Apr!AE37</f>
        <v>0</v>
      </c>
    </row>
    <row r="38" spans="1:31" s="11" customFormat="1" ht="14.25" customHeight="1" x14ac:dyDescent="0.35">
      <c r="A38" s="47">
        <v>44706</v>
      </c>
      <c r="B38" s="48"/>
      <c r="C38" s="49"/>
      <c r="D38" s="42"/>
      <c r="E38" s="50"/>
      <c r="F38" s="51"/>
      <c r="G38" s="75">
        <f t="shared" si="127"/>
        <v>0</v>
      </c>
      <c r="H38" s="50"/>
      <c r="I38" s="51"/>
      <c r="J38" s="75">
        <f t="shared" si="128"/>
        <v>0</v>
      </c>
      <c r="K38" s="75">
        <f t="shared" si="129"/>
        <v>0</v>
      </c>
      <c r="L38" s="50"/>
      <c r="M38" s="51"/>
      <c r="N38" s="75">
        <f t="shared" si="130"/>
        <v>0</v>
      </c>
      <c r="O38" s="50"/>
      <c r="P38" s="51"/>
      <c r="Q38" s="75">
        <f t="shared" si="131"/>
        <v>0</v>
      </c>
      <c r="R38" s="75">
        <f t="shared" si="149"/>
        <v>0</v>
      </c>
      <c r="S38" s="85">
        <f t="shared" si="150"/>
        <v>0</v>
      </c>
      <c r="T38" s="75" t="str">
        <f t="shared" ref="T38" si="166">IF(B38="av",($E$7)*(-1),IF(B38="df",($E$7)*(-1),IF(D38="X","",IF(B38="sd",ROUND(S38-($E$7*(1-$AE$4)),10),IF(S38=0,"",ROUND(S38-$E$7,10))))))</f>
        <v/>
      </c>
      <c r="U38" s="75" t="str">
        <f t="shared" si="132"/>
        <v/>
      </c>
      <c r="V38" s="88">
        <f t="shared" si="133"/>
        <v>0</v>
      </c>
      <c r="W38" s="75" t="str">
        <f t="shared" ref="W38" si="167">IF(U38=V38,U38,IF(V38&gt;0,V38,U38))</f>
        <v/>
      </c>
      <c r="X38" s="85" t="str">
        <f t="shared" ref="X38" si="168">IF(D38="X",ROUND(S38-$E$7,10),"")</f>
        <v/>
      </c>
      <c r="Y38" s="75" t="str">
        <f t="shared" si="134"/>
        <v/>
      </c>
      <c r="Z38" s="88">
        <f t="shared" si="135"/>
        <v>0</v>
      </c>
      <c r="AA38" s="75" t="str">
        <f t="shared" ref="AA38" si="169">IF(Y38=Z38,Y38,IF(Z38&gt;0,Z38,Y38))</f>
        <v/>
      </c>
      <c r="AC38" s="62" t="s">
        <v>47</v>
      </c>
      <c r="AD38" s="62"/>
      <c r="AE38" s="46">
        <f>COUNTIF(B$14:B$44,"sm")+Apr!AE38</f>
        <v>0</v>
      </c>
    </row>
    <row r="39" spans="1:31" s="11" customFormat="1" ht="14.25" customHeight="1" x14ac:dyDescent="0.35">
      <c r="A39" s="40">
        <v>44707</v>
      </c>
      <c r="B39" s="41"/>
      <c r="C39" s="42" t="s">
        <v>83</v>
      </c>
      <c r="D39" s="42"/>
      <c r="E39" s="43"/>
      <c r="F39" s="44"/>
      <c r="G39" s="75">
        <f>IF(E39="",0,CONCATENATE(E39,":",F39))</f>
        <v>0</v>
      </c>
      <c r="H39" s="43"/>
      <c r="I39" s="44"/>
      <c r="J39" s="75">
        <f>IF(H39="",0,CONCATENATE(H39,":",I39))</f>
        <v>0</v>
      </c>
      <c r="K39" s="79">
        <f>J39-G39</f>
        <v>0</v>
      </c>
      <c r="L39" s="43"/>
      <c r="M39" s="44"/>
      <c r="N39" s="75">
        <f>IF(L39="",0,CONCATENATE(L39,":",M39))</f>
        <v>0</v>
      </c>
      <c r="O39" s="43"/>
      <c r="P39" s="44"/>
      <c r="Q39" s="75">
        <f>IF(O39="",0,CONCATENATE(O39,":",P39))</f>
        <v>0</v>
      </c>
      <c r="R39" s="79">
        <f>Q39-N39</f>
        <v>0</v>
      </c>
      <c r="S39" s="79">
        <f>K39+R39</f>
        <v>0</v>
      </c>
      <c r="T39" s="79" t="str">
        <f>IF($D39="X","",IF($S39=0,"",ROUND($S39,10)))</f>
        <v/>
      </c>
      <c r="U39" s="79" t="str">
        <f t="shared" si="132"/>
        <v/>
      </c>
      <c r="V39" s="87">
        <f t="shared" si="133"/>
        <v>0</v>
      </c>
      <c r="W39" s="79" t="str">
        <f>IF($D39="X","",IF($S39=0,"",ROUND($S39,10)))</f>
        <v/>
      </c>
      <c r="X39" s="79" t="str">
        <f>IF($D39="X",ROUND($S39,10),"")</f>
        <v/>
      </c>
      <c r="Y39" s="79" t="str">
        <f t="shared" si="134"/>
        <v/>
      </c>
      <c r="Z39" s="79">
        <f t="shared" si="135"/>
        <v>0</v>
      </c>
      <c r="AA39" s="79" t="str">
        <f>IF($D39="X",ROUND($S39,10),"")</f>
        <v/>
      </c>
      <c r="AC39" s="62" t="s">
        <v>48</v>
      </c>
      <c r="AD39" s="62"/>
      <c r="AE39" s="46">
        <f>COUNTIF(B$14:B$44,"sd")+Apr!AE39</f>
        <v>0</v>
      </c>
    </row>
    <row r="40" spans="1:31" s="11" customFormat="1" ht="14.25" customHeight="1" x14ac:dyDescent="0.35">
      <c r="A40" s="47">
        <v>44708</v>
      </c>
      <c r="B40" s="48"/>
      <c r="C40" s="49"/>
      <c r="D40" s="42"/>
      <c r="E40" s="50"/>
      <c r="F40" s="51"/>
      <c r="G40" s="75">
        <f t="shared" ref="G40" si="170">IF(E40="",0,CONCATENATE(E40,":",F40))</f>
        <v>0</v>
      </c>
      <c r="H40" s="50"/>
      <c r="I40" s="51"/>
      <c r="J40" s="75">
        <f t="shared" ref="J40" si="171">IF(H40="",0,CONCATENATE(H40,":",I40))</f>
        <v>0</v>
      </c>
      <c r="K40" s="75">
        <f t="shared" ref="K40" si="172">J40-G40</f>
        <v>0</v>
      </c>
      <c r="L40" s="50"/>
      <c r="M40" s="51"/>
      <c r="N40" s="75">
        <f t="shared" ref="N40" si="173">IF(L40="",0,CONCATENATE(L40,":",M40))</f>
        <v>0</v>
      </c>
      <c r="O40" s="50"/>
      <c r="P40" s="51"/>
      <c r="Q40" s="75">
        <f t="shared" ref="Q40" si="174">IF(O40="",0,CONCATENATE(O40,":",P40))</f>
        <v>0</v>
      </c>
      <c r="R40" s="75">
        <f t="shared" ref="R40" si="175">Q40-N40</f>
        <v>0</v>
      </c>
      <c r="S40" s="85">
        <f t="shared" ref="S40" si="176">K40+R40</f>
        <v>0</v>
      </c>
      <c r="T40" s="75" t="str">
        <f>IF(B40="av",($E$7)*(-1),IF(B40="df",($E$7)*(-1),IF(D40="X","",IF(B40="sd",ROUND(S40-($E$7*(1-$AE$4)),10),IF(S40=0,"",ROUND(S40-$E$7,10))))))</f>
        <v/>
      </c>
      <c r="U40" s="75" t="str">
        <f t="shared" ref="U40:U41" si="177">IF(T40&gt;0,T40,0)</f>
        <v/>
      </c>
      <c r="V40" s="88">
        <f t="shared" ref="V40:V41" si="178">IF(T40&lt;0,T40*(-1),0)</f>
        <v>0</v>
      </c>
      <c r="W40" s="75" t="str">
        <f>IF(U40=V40,U40,IF(V40&gt;0,V40,U40))</f>
        <v/>
      </c>
      <c r="X40" s="85" t="str">
        <f>IF(D40="X",ROUND(S40-$E$7,10),"")</f>
        <v/>
      </c>
      <c r="Y40" s="75" t="str">
        <f t="shared" ref="Y40:Y41" si="179">IF(X40&gt;0,X40,0)</f>
        <v/>
      </c>
      <c r="Z40" s="88">
        <f t="shared" ref="Z40:Z41" si="180">IF(X40&lt;0,X40*(-1),0)</f>
        <v>0</v>
      </c>
      <c r="AA40" s="75" t="str">
        <f>IF(Y40=Z40,Y40,IF(Z40&gt;0,Z40,Y40))</f>
        <v/>
      </c>
      <c r="AC40" s="62" t="s">
        <v>49</v>
      </c>
      <c r="AD40" s="62"/>
      <c r="AE40" s="46">
        <f>COUNTIF(B$14:B$44,"se")+Apr!AE40</f>
        <v>0</v>
      </c>
    </row>
    <row r="41" spans="1:31" s="11" customFormat="1" ht="14.25" customHeight="1" x14ac:dyDescent="0.35">
      <c r="A41" s="40">
        <v>44709</v>
      </c>
      <c r="B41" s="41"/>
      <c r="C41" s="42"/>
      <c r="D41" s="42"/>
      <c r="E41" s="43"/>
      <c r="F41" s="44"/>
      <c r="G41" s="75">
        <f>IF(E41="",0,CONCATENATE(E41,":",F41))</f>
        <v>0</v>
      </c>
      <c r="H41" s="43"/>
      <c r="I41" s="44"/>
      <c r="J41" s="75">
        <f>IF(H41="",0,CONCATENATE(H41,":",I41))</f>
        <v>0</v>
      </c>
      <c r="K41" s="79">
        <f>J41-G41</f>
        <v>0</v>
      </c>
      <c r="L41" s="43"/>
      <c r="M41" s="44"/>
      <c r="N41" s="75">
        <f>IF(L41="",0,CONCATENATE(L41,":",M41))</f>
        <v>0</v>
      </c>
      <c r="O41" s="43"/>
      <c r="P41" s="44"/>
      <c r="Q41" s="75">
        <f>IF(O41="",0,CONCATENATE(O41,":",P41))</f>
        <v>0</v>
      </c>
      <c r="R41" s="79">
        <f>Q41-N41</f>
        <v>0</v>
      </c>
      <c r="S41" s="79">
        <f>K41+R41</f>
        <v>0</v>
      </c>
      <c r="T41" s="79" t="str">
        <f>IF($D41="X","",IF($S41=0,"",ROUND($S41,10)))</f>
        <v/>
      </c>
      <c r="U41" s="79" t="str">
        <f t="shared" si="177"/>
        <v/>
      </c>
      <c r="V41" s="87">
        <f t="shared" si="178"/>
        <v>0</v>
      </c>
      <c r="W41" s="79" t="str">
        <f>IF($D41="X","",IF($S41=0,"",ROUND($S41,10)))</f>
        <v/>
      </c>
      <c r="X41" s="79" t="str">
        <f>IF($D41="X",ROUND($S41,10),"")</f>
        <v/>
      </c>
      <c r="Y41" s="79" t="str">
        <f t="shared" si="179"/>
        <v/>
      </c>
      <c r="Z41" s="79">
        <f t="shared" si="180"/>
        <v>0</v>
      </c>
      <c r="AA41" s="79" t="str">
        <f>IF($D41="X",ROUND($S41,10),"")</f>
        <v/>
      </c>
      <c r="AC41" s="62" t="s">
        <v>50</v>
      </c>
      <c r="AD41" s="62"/>
      <c r="AE41" s="46">
        <f>COUNTIF(B$14:B$44,"df")+Apr!AE41</f>
        <v>0</v>
      </c>
    </row>
    <row r="42" spans="1:31" s="11" customFormat="1" ht="14.25" customHeight="1" x14ac:dyDescent="0.35">
      <c r="A42" s="40">
        <v>44710</v>
      </c>
      <c r="B42" s="41"/>
      <c r="C42" s="42"/>
      <c r="D42" s="42"/>
      <c r="E42" s="43"/>
      <c r="F42" s="44"/>
      <c r="G42" s="75">
        <f>IF(E42="",0,CONCATENATE(E42,":",F42))</f>
        <v>0</v>
      </c>
      <c r="H42" s="43"/>
      <c r="I42" s="44"/>
      <c r="J42" s="75">
        <f>IF(H42="",0,CONCATENATE(H42,":",I42))</f>
        <v>0</v>
      </c>
      <c r="K42" s="79">
        <f>J42-G42</f>
        <v>0</v>
      </c>
      <c r="L42" s="43"/>
      <c r="M42" s="44"/>
      <c r="N42" s="75">
        <f>IF(L42="",0,CONCATENATE(L42,":",M42))</f>
        <v>0</v>
      </c>
      <c r="O42" s="43"/>
      <c r="P42" s="44"/>
      <c r="Q42" s="75">
        <f>IF(O42="",0,CONCATENATE(O42,":",P42))</f>
        <v>0</v>
      </c>
      <c r="R42" s="79">
        <f>Q42-N42</f>
        <v>0</v>
      </c>
      <c r="S42" s="79">
        <f>K42+R42</f>
        <v>0</v>
      </c>
      <c r="T42" s="79" t="str">
        <f>IF($D42="X","",IF($S42=0,"",ROUND($S42,10)))</f>
        <v/>
      </c>
      <c r="U42" s="79" t="str">
        <f t="shared" ref="U42:U43" si="181">IF(T42&gt;0,T42,0)</f>
        <v/>
      </c>
      <c r="V42" s="87">
        <f t="shared" ref="V42:V43" si="182">IF(T42&lt;0,T42*(-1),0)</f>
        <v>0</v>
      </c>
      <c r="W42" s="79" t="str">
        <f>IF($D42="X","",IF($S42=0,"",ROUND($S42,10)))</f>
        <v/>
      </c>
      <c r="X42" s="79" t="str">
        <f>IF($D42="X",ROUND($S42,10),"")</f>
        <v/>
      </c>
      <c r="Y42" s="79" t="str">
        <f t="shared" ref="Y42:Y43" si="183">IF(X42&gt;0,X42,0)</f>
        <v/>
      </c>
      <c r="Z42" s="79">
        <f t="shared" ref="Z42:Z43" si="184">IF(X42&lt;0,X42*(-1),0)</f>
        <v>0</v>
      </c>
      <c r="AA42" s="79" t="str">
        <f>IF($D42="X",ROUND($S42,10),"")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44711</v>
      </c>
      <c r="B43" s="48"/>
      <c r="C43" s="49"/>
      <c r="D43" s="42"/>
      <c r="E43" s="50"/>
      <c r="F43" s="51"/>
      <c r="G43" s="75">
        <f t="shared" ref="G43" si="185">IF(E43="",0,CONCATENATE(E43,":",F43))</f>
        <v>0</v>
      </c>
      <c r="H43" s="50"/>
      <c r="I43" s="51"/>
      <c r="J43" s="75">
        <f t="shared" ref="J43" si="186">IF(H43="",0,CONCATENATE(H43,":",I43))</f>
        <v>0</v>
      </c>
      <c r="K43" s="75">
        <f t="shared" ref="K43" si="187">J43-G43</f>
        <v>0</v>
      </c>
      <c r="L43" s="50"/>
      <c r="M43" s="51"/>
      <c r="N43" s="75">
        <f t="shared" ref="N43" si="188">IF(L43="",0,CONCATENATE(L43,":",M43))</f>
        <v>0</v>
      </c>
      <c r="O43" s="50"/>
      <c r="P43" s="51"/>
      <c r="Q43" s="75">
        <f t="shared" ref="Q43" si="189">IF(O43="",0,CONCATENATE(O43,":",P43))</f>
        <v>0</v>
      </c>
      <c r="R43" s="75">
        <f t="shared" ref="R43" si="190">Q43-N43</f>
        <v>0</v>
      </c>
      <c r="S43" s="85">
        <f t="shared" ref="S43" si="191">K43+R43</f>
        <v>0</v>
      </c>
      <c r="T43" s="75" t="str">
        <f t="shared" ref="T43" si="192">IF(B43="av",($E$7)*(-1),IF(B43="df",($E$7)*(-1),IF(D43="X","",IF(B43="sd",ROUND(S43-($E$7*(1-$AE$4)),10),IF(S43=0,"",ROUND(S43-$E$7,10))))))</f>
        <v/>
      </c>
      <c r="U43" s="75" t="str">
        <f t="shared" si="181"/>
        <v/>
      </c>
      <c r="V43" s="88">
        <f t="shared" si="182"/>
        <v>0</v>
      </c>
      <c r="W43" s="75" t="str">
        <f t="shared" ref="W43" si="193">IF(U43=V43,U43,IF(V43&gt;0,V43,U43))</f>
        <v/>
      </c>
      <c r="X43" s="85" t="str">
        <f t="shared" ref="X43" si="194">IF(D43="X",ROUND(S43-$E$7,10),"")</f>
        <v/>
      </c>
      <c r="Y43" s="75" t="str">
        <f t="shared" si="183"/>
        <v/>
      </c>
      <c r="Z43" s="88">
        <f t="shared" si="184"/>
        <v>0</v>
      </c>
      <c r="AA43" s="75" t="str">
        <f t="shared" ref="AA43" si="195">IF(Y43=Z43,Y43,IF(Z43&gt;0,Z43,Y43))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>
        <v>44712</v>
      </c>
      <c r="B44" s="48"/>
      <c r="C44" s="49"/>
      <c r="D44" s="42"/>
      <c r="E44" s="50"/>
      <c r="F44" s="51"/>
      <c r="G44" s="75">
        <f t="shared" si="0"/>
        <v>0</v>
      </c>
      <c r="H44" s="50"/>
      <c r="I44" s="51"/>
      <c r="J44" s="75">
        <f t="shared" si="1"/>
        <v>0</v>
      </c>
      <c r="K44" s="75">
        <f t="shared" si="2"/>
        <v>0</v>
      </c>
      <c r="L44" s="50"/>
      <c r="M44" s="51"/>
      <c r="N44" s="75">
        <f t="shared" si="3"/>
        <v>0</v>
      </c>
      <c r="O44" s="50"/>
      <c r="P44" s="51"/>
      <c r="Q44" s="75">
        <f t="shared" si="4"/>
        <v>0</v>
      </c>
      <c r="R44" s="75">
        <f t="shared" si="5"/>
        <v>0</v>
      </c>
      <c r="S44" s="85">
        <f t="shared" si="6"/>
        <v>0</v>
      </c>
      <c r="T44" s="75" t="str">
        <f t="shared" ref="T44" si="196">IF(B44="av",($E$7)*(-1),IF(B44="df",($E$7)*(-1),IF(D44="X","",IF(B44="sd",ROUND(S44-($E$7*(1-$AE$4)),10),IF(S44=0,"",ROUND(S44-$E$7,10))))))</f>
        <v/>
      </c>
      <c r="U44" s="75" t="str">
        <f t="shared" ref="U44" si="197">IF(T44&gt;0,T44,0)</f>
        <v/>
      </c>
      <c r="V44" s="88">
        <f t="shared" ref="V44" si="198">IF(T44&lt;0,T44*(-1),0)</f>
        <v>0</v>
      </c>
      <c r="W44" s="75" t="str">
        <f t="shared" ref="W44" si="199">IF(U44=V44,U44,IF(V44&gt;0,V44,U44))</f>
        <v/>
      </c>
      <c r="X44" s="85" t="str">
        <f t="shared" ref="X44" si="200">IF(D44="X",ROUND(S44-$E$7,10),"")</f>
        <v/>
      </c>
      <c r="Y44" s="75" t="str">
        <f t="shared" ref="Y44" si="201">IF(X44&gt;0,X44,0)</f>
        <v/>
      </c>
      <c r="Z44" s="88">
        <f t="shared" ref="Z44" si="202">IF(X44&lt;0,X44*(-1),0)</f>
        <v>0</v>
      </c>
      <c r="AA44" s="75" t="str">
        <f t="shared" ref="AA44" si="203"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69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68" priority="47" stopIfTrue="1">
      <formula>$AD15&lt;0</formula>
    </cfRule>
  </conditionalFormatting>
  <conditionalFormatting sqref="W45 AA45">
    <cfRule type="expression" dxfId="67" priority="48" stopIfTrue="1">
      <formula>V$45&gt;U$45</formula>
    </cfRule>
  </conditionalFormatting>
  <conditionalFormatting sqref="T45">
    <cfRule type="expression" dxfId="66" priority="51" stopIfTrue="1">
      <formula>$U$45-$V$45&lt;0</formula>
    </cfRule>
  </conditionalFormatting>
  <conditionalFormatting sqref="W15:W19">
    <cfRule type="cellIs" dxfId="65" priority="31" stopIfTrue="1" operator="equal">
      <formula>$U15</formula>
    </cfRule>
    <cfRule type="cellIs" dxfId="64" priority="32" stopIfTrue="1" operator="equal">
      <formula>$V15</formula>
    </cfRule>
  </conditionalFormatting>
  <conditionalFormatting sqref="AA15:AA19">
    <cfRule type="cellIs" dxfId="63" priority="29" stopIfTrue="1" operator="equal">
      <formula>$Y15</formula>
    </cfRule>
    <cfRule type="cellIs" dxfId="62" priority="30" stopIfTrue="1" operator="equal">
      <formula>$Z15</formula>
    </cfRule>
  </conditionalFormatting>
  <conditionalFormatting sqref="W22:W26">
    <cfRule type="cellIs" dxfId="61" priority="27" stopIfTrue="1" operator="equal">
      <formula>$U22</formula>
    </cfRule>
    <cfRule type="cellIs" dxfId="60" priority="28" stopIfTrue="1" operator="equal">
      <formula>$V22</formula>
    </cfRule>
  </conditionalFormatting>
  <conditionalFormatting sqref="AA22:AA26">
    <cfRule type="cellIs" dxfId="59" priority="25" stopIfTrue="1" operator="equal">
      <formula>$Y22</formula>
    </cfRule>
    <cfRule type="cellIs" dxfId="58" priority="26" stopIfTrue="1" operator="equal">
      <formula>$Z22</formula>
    </cfRule>
  </conditionalFormatting>
  <conditionalFormatting sqref="W31:W33">
    <cfRule type="cellIs" dxfId="57" priority="19" stopIfTrue="1" operator="equal">
      <formula>$U31</formula>
    </cfRule>
    <cfRule type="cellIs" dxfId="56" priority="20" stopIfTrue="1" operator="equal">
      <formula>$V31</formula>
    </cfRule>
  </conditionalFormatting>
  <conditionalFormatting sqref="AA31:AA33">
    <cfRule type="cellIs" dxfId="55" priority="17" stopIfTrue="1" operator="equal">
      <formula>$Y31</formula>
    </cfRule>
    <cfRule type="cellIs" dxfId="54" priority="18" stopIfTrue="1" operator="equal">
      <formula>$Z31</formula>
    </cfRule>
  </conditionalFormatting>
  <conditionalFormatting sqref="W40 W36:W38 W43:W44">
    <cfRule type="cellIs" dxfId="53" priority="11" stopIfTrue="1" operator="equal">
      <formula>$U36</formula>
    </cfRule>
    <cfRule type="cellIs" dxfId="52" priority="12" stopIfTrue="1" operator="equal">
      <formula>$V36</formula>
    </cfRule>
  </conditionalFormatting>
  <conditionalFormatting sqref="AA40 AA36:AA38 AA43:AA44">
    <cfRule type="cellIs" dxfId="51" priority="9" stopIfTrue="1" operator="equal">
      <formula>$Y36</formula>
    </cfRule>
    <cfRule type="cellIs" dxfId="50" priority="10" stopIfTrue="1" operator="equal">
      <formula>$Z36</formula>
    </cfRule>
  </conditionalFormatting>
  <conditionalFormatting sqref="W29">
    <cfRule type="cellIs" dxfId="49" priority="3" stopIfTrue="1" operator="equal">
      <formula>$U29</formula>
    </cfRule>
    <cfRule type="cellIs" dxfId="48" priority="4" stopIfTrue="1" operator="equal">
      <formula>$V29</formula>
    </cfRule>
  </conditionalFormatting>
  <conditionalFormatting sqref="AA29">
    <cfRule type="cellIs" dxfId="47" priority="1" stopIfTrue="1" operator="equal">
      <formula>$Y29</formula>
    </cfRule>
    <cfRule type="cellIs" dxfId="46" priority="2" stopIfTrue="1" operator="equal">
      <formula>$Z29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122"/>
  <sheetViews>
    <sheetView topLeftCell="A15" workbookViewId="0">
      <selection activeCell="C35" sqref="C3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84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IF(Mai!AE5="","",Mai!AE5)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44713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:T15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:W15" si="10">IF(U14=V14,U14,IF(V14&gt;0,V14,U14))</f>
        <v/>
      </c>
      <c r="X14" s="85" t="str">
        <f t="shared" ref="X14:X15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:AA15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44714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si="7"/>
        <v/>
      </c>
      <c r="U15" s="75" t="str">
        <f t="shared" si="8"/>
        <v/>
      </c>
      <c r="V15" s="88">
        <f t="shared" si="9"/>
        <v>0</v>
      </c>
      <c r="W15" s="75" t="str">
        <f t="shared" si="10"/>
        <v/>
      </c>
      <c r="X15" s="85" t="str">
        <f t="shared" si="11"/>
        <v/>
      </c>
      <c r="Y15" s="75" t="str">
        <f t="shared" si="12"/>
        <v/>
      </c>
      <c r="Z15" s="88">
        <f t="shared" si="13"/>
        <v>0</v>
      </c>
      <c r="AA15" s="75" t="str">
        <f t="shared" si="14"/>
        <v/>
      </c>
      <c r="AC15" s="45" t="s">
        <v>59</v>
      </c>
      <c r="AD15" s="92">
        <f>Mai!AD17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44715</v>
      </c>
      <c r="B16" s="48"/>
      <c r="C16" s="49"/>
      <c r="D16" s="42"/>
      <c r="E16" s="50"/>
      <c r="F16" s="51"/>
      <c r="G16" s="75">
        <f t="shared" ref="G16:G19" si="15">IF(E16="",0,CONCATENATE(E16,":",F16))</f>
        <v>0</v>
      </c>
      <c r="H16" s="50"/>
      <c r="I16" s="51"/>
      <c r="J16" s="75">
        <f t="shared" ref="J16:J19" si="16">IF(H16="",0,CONCATENATE(H16,":",I16))</f>
        <v>0</v>
      </c>
      <c r="K16" s="75">
        <f t="shared" ref="K16:K19" si="17">J16-G16</f>
        <v>0</v>
      </c>
      <c r="L16" s="50"/>
      <c r="M16" s="51"/>
      <c r="N16" s="75">
        <f t="shared" ref="N16:N19" si="18">IF(L16="",0,CONCATENATE(L16,":",M16))</f>
        <v>0</v>
      </c>
      <c r="O16" s="50"/>
      <c r="P16" s="51"/>
      <c r="Q16" s="75">
        <f t="shared" ref="Q16:Q19" si="19">IF(O16="",0,CONCATENATE(O16,":",P16))</f>
        <v>0</v>
      </c>
      <c r="R16" s="75">
        <f t="shared" ref="R16:R19" si="20">Q16-N16</f>
        <v>0</v>
      </c>
      <c r="S16" s="85">
        <f t="shared" ref="S16:S19" si="21">K16+R16</f>
        <v>0</v>
      </c>
      <c r="T16" s="75" t="str">
        <f t="shared" ref="T16" si="22">IF(B16="av",($E$7)*(-1),IF(B16="df",($E$7)*(-1),IF(D16="X","",IF(B16="sd",ROUND(S16-($E$7*(1-$AE$4)),10),IF(S16=0,"",ROUND(S16-$E$7,10))))))</f>
        <v/>
      </c>
      <c r="U16" s="75" t="str">
        <f t="shared" ref="U16:U19" si="23">IF(T16&gt;0,T16,0)</f>
        <v/>
      </c>
      <c r="V16" s="88">
        <f t="shared" ref="V16:V19" si="24">IF(T16&lt;0,T16*(-1),0)</f>
        <v>0</v>
      </c>
      <c r="W16" s="75" t="str">
        <f t="shared" ref="W16" si="25">IF(U16=V16,U16,IF(V16&gt;0,V16,U16))</f>
        <v/>
      </c>
      <c r="X16" s="85" t="str">
        <f t="shared" ref="X16" si="26">IF(D16="X",ROUND(S16-$E$7,10),"")</f>
        <v/>
      </c>
      <c r="Y16" s="75" t="str">
        <f t="shared" ref="Y16:Y19" si="27">IF(X16&gt;0,X16,0)</f>
        <v/>
      </c>
      <c r="Z16" s="88">
        <f t="shared" ref="Z16:Z19" si="28">IF(X16&lt;0,X16*(-1),0)</f>
        <v>0</v>
      </c>
      <c r="AA16" s="75" t="str">
        <f t="shared" ref="AA16" si="29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44716</v>
      </c>
      <c r="B17" s="41"/>
      <c r="C17" s="42" t="s">
        <v>85</v>
      </c>
      <c r="D17" s="42"/>
      <c r="E17" s="43"/>
      <c r="F17" s="44"/>
      <c r="G17" s="75">
        <f t="shared" si="15"/>
        <v>0</v>
      </c>
      <c r="H17" s="43"/>
      <c r="I17" s="44"/>
      <c r="J17" s="75">
        <f t="shared" si="16"/>
        <v>0</v>
      </c>
      <c r="K17" s="79">
        <f t="shared" si="17"/>
        <v>0</v>
      </c>
      <c r="L17" s="43"/>
      <c r="M17" s="44"/>
      <c r="N17" s="75">
        <f t="shared" si="18"/>
        <v>0</v>
      </c>
      <c r="O17" s="43"/>
      <c r="P17" s="44"/>
      <c r="Q17" s="75">
        <f t="shared" si="19"/>
        <v>0</v>
      </c>
      <c r="R17" s="79">
        <f t="shared" si="20"/>
        <v>0</v>
      </c>
      <c r="S17" s="79">
        <f t="shared" si="21"/>
        <v>0</v>
      </c>
      <c r="T17" s="79" t="str">
        <f t="shared" ref="T17:T19" si="30">IF($D17="X","",IF($S17=0,"",ROUND($S17,10)))</f>
        <v/>
      </c>
      <c r="U17" s="79" t="str">
        <f t="shared" si="23"/>
        <v/>
      </c>
      <c r="V17" s="87">
        <f t="shared" si="24"/>
        <v>0</v>
      </c>
      <c r="W17" s="79" t="str">
        <f t="shared" ref="W17:W19" si="31">IF($D17="X","",IF($S17=0,"",ROUND($S17,10)))</f>
        <v/>
      </c>
      <c r="X17" s="79" t="str">
        <f t="shared" ref="X17:X19" si="32">IF($D17="X",ROUND($S17,10),"")</f>
        <v/>
      </c>
      <c r="Y17" s="79" t="str">
        <f t="shared" si="27"/>
        <v/>
      </c>
      <c r="Z17" s="79">
        <f t="shared" si="28"/>
        <v>0</v>
      </c>
      <c r="AA17" s="79" t="str">
        <f t="shared" ref="AA17:AA19" si="33">IF($D17="X",ROUND($S17,10),"")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44717</v>
      </c>
      <c r="B18" s="41"/>
      <c r="C18" s="42" t="s">
        <v>86</v>
      </c>
      <c r="D18" s="42"/>
      <c r="E18" s="43"/>
      <c r="F18" s="44"/>
      <c r="G18" s="75">
        <f t="shared" si="15"/>
        <v>0</v>
      </c>
      <c r="H18" s="43"/>
      <c r="I18" s="44"/>
      <c r="J18" s="75">
        <f t="shared" si="16"/>
        <v>0</v>
      </c>
      <c r="K18" s="79">
        <f t="shared" si="17"/>
        <v>0</v>
      </c>
      <c r="L18" s="43"/>
      <c r="M18" s="44"/>
      <c r="N18" s="75">
        <f t="shared" si="18"/>
        <v>0</v>
      </c>
      <c r="O18" s="43"/>
      <c r="P18" s="44"/>
      <c r="Q18" s="75">
        <f t="shared" si="19"/>
        <v>0</v>
      </c>
      <c r="R18" s="79">
        <f t="shared" si="20"/>
        <v>0</v>
      </c>
      <c r="S18" s="79">
        <f t="shared" si="21"/>
        <v>0</v>
      </c>
      <c r="T18" s="79" t="str">
        <f t="shared" si="30"/>
        <v/>
      </c>
      <c r="U18" s="79" t="str">
        <f t="shared" si="23"/>
        <v/>
      </c>
      <c r="V18" s="87">
        <f t="shared" si="24"/>
        <v>0</v>
      </c>
      <c r="W18" s="79" t="str">
        <f t="shared" si="31"/>
        <v/>
      </c>
      <c r="X18" s="79" t="str">
        <f t="shared" si="32"/>
        <v/>
      </c>
      <c r="Y18" s="79" t="str">
        <f t="shared" si="27"/>
        <v/>
      </c>
      <c r="Z18" s="79">
        <f t="shared" si="28"/>
        <v>0</v>
      </c>
      <c r="AA18" s="79" t="str">
        <f t="shared" si="33"/>
        <v/>
      </c>
      <c r="AE18" s="55"/>
      <c r="AL18" s="53"/>
    </row>
    <row r="19" spans="1:38" s="11" customFormat="1" ht="14.25" customHeight="1" x14ac:dyDescent="0.35">
      <c r="A19" s="40">
        <v>44718</v>
      </c>
      <c r="B19" s="41"/>
      <c r="C19" s="42" t="s">
        <v>87</v>
      </c>
      <c r="D19" s="42"/>
      <c r="E19" s="43"/>
      <c r="F19" s="44"/>
      <c r="G19" s="75">
        <f t="shared" si="15"/>
        <v>0</v>
      </c>
      <c r="H19" s="43"/>
      <c r="I19" s="44"/>
      <c r="J19" s="75">
        <f t="shared" si="16"/>
        <v>0</v>
      </c>
      <c r="K19" s="79">
        <f t="shared" si="17"/>
        <v>0</v>
      </c>
      <c r="L19" s="43"/>
      <c r="M19" s="44"/>
      <c r="N19" s="75">
        <f t="shared" si="18"/>
        <v>0</v>
      </c>
      <c r="O19" s="43"/>
      <c r="P19" s="44"/>
      <c r="Q19" s="75">
        <f t="shared" si="19"/>
        <v>0</v>
      </c>
      <c r="R19" s="79">
        <f t="shared" si="20"/>
        <v>0</v>
      </c>
      <c r="S19" s="79">
        <f t="shared" si="21"/>
        <v>0</v>
      </c>
      <c r="T19" s="79" t="str">
        <f t="shared" si="30"/>
        <v/>
      </c>
      <c r="U19" s="79" t="str">
        <f t="shared" si="23"/>
        <v/>
      </c>
      <c r="V19" s="87">
        <f t="shared" si="24"/>
        <v>0</v>
      </c>
      <c r="W19" s="79" t="str">
        <f t="shared" si="31"/>
        <v/>
      </c>
      <c r="X19" s="79" t="str">
        <f t="shared" si="32"/>
        <v/>
      </c>
      <c r="Y19" s="79" t="str">
        <f t="shared" si="27"/>
        <v/>
      </c>
      <c r="Z19" s="79">
        <f t="shared" si="28"/>
        <v>0</v>
      </c>
      <c r="AA19" s="79" t="str">
        <f t="shared" si="33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44719</v>
      </c>
      <c r="B20" s="48"/>
      <c r="C20" s="49"/>
      <c r="D20" s="42"/>
      <c r="E20" s="50"/>
      <c r="F20" s="51"/>
      <c r="G20" s="75">
        <f t="shared" ref="G20:G24" si="34">IF(E20="",0,CONCATENATE(E20,":",F20))</f>
        <v>0</v>
      </c>
      <c r="H20" s="50"/>
      <c r="I20" s="51"/>
      <c r="J20" s="75">
        <f t="shared" ref="J20:J24" si="35">IF(H20="",0,CONCATENATE(H20,":",I20))</f>
        <v>0</v>
      </c>
      <c r="K20" s="75">
        <f t="shared" ref="K20:K24" si="36">J20-G20</f>
        <v>0</v>
      </c>
      <c r="L20" s="50"/>
      <c r="M20" s="51"/>
      <c r="N20" s="75">
        <f t="shared" ref="N20:N24" si="37">IF(L20="",0,CONCATENATE(L20,":",M20))</f>
        <v>0</v>
      </c>
      <c r="O20" s="50"/>
      <c r="P20" s="51"/>
      <c r="Q20" s="75">
        <f t="shared" ref="Q20:Q24" si="38">IF(O20="",0,CONCATENATE(O20,":",P20))</f>
        <v>0</v>
      </c>
      <c r="R20" s="75">
        <f t="shared" ref="R20:R24" si="39">Q20-N20</f>
        <v>0</v>
      </c>
      <c r="S20" s="85">
        <f t="shared" ref="S20:S24" si="40">K20+R20</f>
        <v>0</v>
      </c>
      <c r="T20" s="75" t="str">
        <f t="shared" ref="T20:T23" si="41">IF(B20="av",($E$7)*(-1),IF(B20="df",($E$7)*(-1),IF(D20="X","",IF(B20="sd",ROUND(S20-($E$7*(1-$AE$4)),10),IF(S20=0,"",ROUND(S20-$E$7,10))))))</f>
        <v/>
      </c>
      <c r="U20" s="75" t="str">
        <f t="shared" ref="U20:U24" si="42">IF(T20&gt;0,T20,0)</f>
        <v/>
      </c>
      <c r="V20" s="88">
        <f t="shared" ref="V20:V24" si="43">IF(T20&lt;0,T20*(-1),0)</f>
        <v>0</v>
      </c>
      <c r="W20" s="75" t="str">
        <f t="shared" ref="W20:W23" si="44">IF(U20=V20,U20,IF(V20&gt;0,V20,U20))</f>
        <v/>
      </c>
      <c r="X20" s="85" t="str">
        <f t="shared" ref="X20:X23" si="45">IF(D20="X",ROUND(S20-$E$7,10),"")</f>
        <v/>
      </c>
      <c r="Y20" s="75" t="str">
        <f t="shared" ref="Y20:Y24" si="46">IF(X20&gt;0,X20,0)</f>
        <v/>
      </c>
      <c r="Z20" s="88">
        <f t="shared" ref="Z20:Z24" si="47">IF(X20&lt;0,X20*(-1),0)</f>
        <v>0</v>
      </c>
      <c r="AA20" s="75" t="str">
        <f t="shared" ref="AA20:AA23" si="48">IF(Y20=Z20,Y20,IF(Z20&gt;0,Z20,Y20))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44720</v>
      </c>
      <c r="B21" s="48"/>
      <c r="C21" s="49"/>
      <c r="D21" s="42"/>
      <c r="E21" s="50"/>
      <c r="F21" s="51"/>
      <c r="G21" s="75">
        <f t="shared" si="34"/>
        <v>0</v>
      </c>
      <c r="H21" s="50"/>
      <c r="I21" s="51"/>
      <c r="J21" s="75">
        <f t="shared" si="35"/>
        <v>0</v>
      </c>
      <c r="K21" s="75">
        <f t="shared" si="36"/>
        <v>0</v>
      </c>
      <c r="L21" s="50"/>
      <c r="M21" s="51"/>
      <c r="N21" s="75">
        <f t="shared" si="37"/>
        <v>0</v>
      </c>
      <c r="O21" s="50"/>
      <c r="P21" s="51"/>
      <c r="Q21" s="75">
        <f t="shared" si="38"/>
        <v>0</v>
      </c>
      <c r="R21" s="75">
        <f t="shared" si="39"/>
        <v>0</v>
      </c>
      <c r="S21" s="85">
        <f t="shared" si="40"/>
        <v>0</v>
      </c>
      <c r="T21" s="75" t="str">
        <f t="shared" si="41"/>
        <v/>
      </c>
      <c r="U21" s="75" t="str">
        <f t="shared" si="42"/>
        <v/>
      </c>
      <c r="V21" s="88">
        <f t="shared" si="43"/>
        <v>0</v>
      </c>
      <c r="W21" s="75" t="str">
        <f t="shared" si="44"/>
        <v/>
      </c>
      <c r="X21" s="85" t="str">
        <f t="shared" si="45"/>
        <v/>
      </c>
      <c r="Y21" s="75" t="str">
        <f t="shared" si="46"/>
        <v/>
      </c>
      <c r="Z21" s="88">
        <f t="shared" si="47"/>
        <v>0</v>
      </c>
      <c r="AA21" s="75" t="str">
        <f t="shared" si="48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44721</v>
      </c>
      <c r="B22" s="48"/>
      <c r="C22" s="49"/>
      <c r="D22" s="42"/>
      <c r="E22" s="50"/>
      <c r="F22" s="51"/>
      <c r="G22" s="75">
        <f t="shared" si="34"/>
        <v>0</v>
      </c>
      <c r="H22" s="50"/>
      <c r="I22" s="51"/>
      <c r="J22" s="75">
        <f t="shared" si="35"/>
        <v>0</v>
      </c>
      <c r="K22" s="75">
        <f t="shared" si="36"/>
        <v>0</v>
      </c>
      <c r="L22" s="50"/>
      <c r="M22" s="51"/>
      <c r="N22" s="75">
        <f t="shared" si="37"/>
        <v>0</v>
      </c>
      <c r="O22" s="50"/>
      <c r="P22" s="51"/>
      <c r="Q22" s="75">
        <f t="shared" si="38"/>
        <v>0</v>
      </c>
      <c r="R22" s="75">
        <f t="shared" si="39"/>
        <v>0</v>
      </c>
      <c r="S22" s="85">
        <f t="shared" si="40"/>
        <v>0</v>
      </c>
      <c r="T22" s="75" t="str">
        <f t="shared" si="41"/>
        <v/>
      </c>
      <c r="U22" s="75" t="str">
        <f t="shared" si="42"/>
        <v/>
      </c>
      <c r="V22" s="88">
        <f t="shared" si="43"/>
        <v>0</v>
      </c>
      <c r="W22" s="75" t="str">
        <f t="shared" si="44"/>
        <v/>
      </c>
      <c r="X22" s="85" t="str">
        <f t="shared" si="45"/>
        <v/>
      </c>
      <c r="Y22" s="75" t="str">
        <f t="shared" si="46"/>
        <v/>
      </c>
      <c r="Z22" s="88">
        <f t="shared" si="47"/>
        <v>0</v>
      </c>
      <c r="AA22" s="75" t="str">
        <f t="shared" si="48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44722</v>
      </c>
      <c r="B23" s="48"/>
      <c r="C23" s="49"/>
      <c r="D23" s="42"/>
      <c r="E23" s="50"/>
      <c r="F23" s="51"/>
      <c r="G23" s="75">
        <f t="shared" si="34"/>
        <v>0</v>
      </c>
      <c r="H23" s="50"/>
      <c r="I23" s="51"/>
      <c r="J23" s="75">
        <f t="shared" si="35"/>
        <v>0</v>
      </c>
      <c r="K23" s="75">
        <f t="shared" si="36"/>
        <v>0</v>
      </c>
      <c r="L23" s="50"/>
      <c r="M23" s="51"/>
      <c r="N23" s="75">
        <f t="shared" si="37"/>
        <v>0</v>
      </c>
      <c r="O23" s="50"/>
      <c r="P23" s="51"/>
      <c r="Q23" s="75">
        <f t="shared" si="38"/>
        <v>0</v>
      </c>
      <c r="R23" s="75">
        <f t="shared" si="39"/>
        <v>0</v>
      </c>
      <c r="S23" s="85">
        <f t="shared" si="40"/>
        <v>0</v>
      </c>
      <c r="T23" s="75" t="str">
        <f t="shared" si="41"/>
        <v/>
      </c>
      <c r="U23" s="75" t="str">
        <f t="shared" si="42"/>
        <v/>
      </c>
      <c r="V23" s="88">
        <f t="shared" si="43"/>
        <v>0</v>
      </c>
      <c r="W23" s="75" t="str">
        <f t="shared" si="44"/>
        <v/>
      </c>
      <c r="X23" s="85" t="str">
        <f t="shared" si="45"/>
        <v/>
      </c>
      <c r="Y23" s="75" t="str">
        <f t="shared" si="46"/>
        <v/>
      </c>
      <c r="Z23" s="88">
        <f t="shared" si="47"/>
        <v>0</v>
      </c>
      <c r="AA23" s="75" t="str">
        <f t="shared" si="48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44723</v>
      </c>
      <c r="B24" s="41"/>
      <c r="C24" s="42"/>
      <c r="D24" s="42"/>
      <c r="E24" s="43"/>
      <c r="F24" s="44"/>
      <c r="G24" s="75">
        <f t="shared" si="34"/>
        <v>0</v>
      </c>
      <c r="H24" s="43"/>
      <c r="I24" s="44"/>
      <c r="J24" s="75">
        <f t="shared" si="35"/>
        <v>0</v>
      </c>
      <c r="K24" s="79">
        <f t="shared" si="36"/>
        <v>0</v>
      </c>
      <c r="L24" s="43"/>
      <c r="M24" s="44"/>
      <c r="N24" s="75">
        <f t="shared" si="37"/>
        <v>0</v>
      </c>
      <c r="O24" s="43"/>
      <c r="P24" s="44"/>
      <c r="Q24" s="75">
        <f t="shared" si="38"/>
        <v>0</v>
      </c>
      <c r="R24" s="79">
        <f t="shared" si="39"/>
        <v>0</v>
      </c>
      <c r="S24" s="79">
        <f t="shared" si="40"/>
        <v>0</v>
      </c>
      <c r="T24" s="79" t="str">
        <f t="shared" ref="T24:T25" si="49">IF($D24="X","",IF($S24=0,"",ROUND($S24,10)))</f>
        <v/>
      </c>
      <c r="U24" s="79" t="str">
        <f t="shared" si="42"/>
        <v/>
      </c>
      <c r="V24" s="87">
        <f t="shared" si="43"/>
        <v>0</v>
      </c>
      <c r="W24" s="79" t="str">
        <f t="shared" ref="W24:W25" si="50">IF($D24="X","",IF($S24=0,"",ROUND($S24,10)))</f>
        <v/>
      </c>
      <c r="X24" s="79" t="str">
        <f t="shared" ref="X24:X25" si="51">IF($D24="X",ROUND($S24,10),"")</f>
        <v/>
      </c>
      <c r="Y24" s="79" t="str">
        <f t="shared" si="46"/>
        <v/>
      </c>
      <c r="Z24" s="79">
        <f t="shared" si="47"/>
        <v>0</v>
      </c>
      <c r="AA24" s="79" t="str">
        <f t="shared" ref="AA24:AA25" si="52">IF($D24="X",ROUND($S24,10),"")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44724</v>
      </c>
      <c r="B25" s="41"/>
      <c r="C25" s="42"/>
      <c r="D25" s="42"/>
      <c r="E25" s="43"/>
      <c r="F25" s="44"/>
      <c r="G25" s="75">
        <f t="shared" ref="G25:G29" si="53">IF(E25="",0,CONCATENATE(E25,":",F25))</f>
        <v>0</v>
      </c>
      <c r="H25" s="43"/>
      <c r="I25" s="44"/>
      <c r="J25" s="75">
        <f t="shared" ref="J25:J29" si="54">IF(H25="",0,CONCATENATE(H25,":",I25))</f>
        <v>0</v>
      </c>
      <c r="K25" s="79">
        <f t="shared" ref="K25:K29" si="55">J25-G25</f>
        <v>0</v>
      </c>
      <c r="L25" s="43"/>
      <c r="M25" s="44"/>
      <c r="N25" s="75">
        <f t="shared" ref="N25:N29" si="56">IF(L25="",0,CONCATENATE(L25,":",M25))</f>
        <v>0</v>
      </c>
      <c r="O25" s="43"/>
      <c r="P25" s="44"/>
      <c r="Q25" s="75">
        <f t="shared" ref="Q25:Q29" si="57">IF(O25="",0,CONCATENATE(O25,":",P25))</f>
        <v>0</v>
      </c>
      <c r="R25" s="79">
        <f t="shared" ref="R25:R29" si="58">Q25-N25</f>
        <v>0</v>
      </c>
      <c r="S25" s="79">
        <f t="shared" ref="S25:S29" si="59">K25+R25</f>
        <v>0</v>
      </c>
      <c r="T25" s="79" t="str">
        <f t="shared" si="49"/>
        <v/>
      </c>
      <c r="U25" s="79" t="str">
        <f t="shared" ref="U25:U29" si="60">IF(T25&gt;0,T25,0)</f>
        <v/>
      </c>
      <c r="V25" s="87">
        <f t="shared" ref="V25:V29" si="61">IF(T25&lt;0,T25*(-1),0)</f>
        <v>0</v>
      </c>
      <c r="W25" s="79" t="str">
        <f t="shared" si="50"/>
        <v/>
      </c>
      <c r="X25" s="79" t="str">
        <f t="shared" si="51"/>
        <v/>
      </c>
      <c r="Y25" s="79" t="str">
        <f t="shared" ref="Y25:Y29" si="62">IF(X25&gt;0,X25,0)</f>
        <v/>
      </c>
      <c r="Z25" s="79">
        <f t="shared" ref="Z25:Z29" si="63">IF(X25&lt;0,X25*(-1),0)</f>
        <v>0</v>
      </c>
      <c r="AA25" s="79" t="str">
        <f t="shared" si="52"/>
        <v/>
      </c>
      <c r="AC25" s="45" t="s">
        <v>37</v>
      </c>
      <c r="AD25" s="45"/>
      <c r="AE25" s="46">
        <f>AE23+(AE24*0.5)+Mai!AE25</f>
        <v>0</v>
      </c>
    </row>
    <row r="26" spans="1:38" s="11" customFormat="1" ht="14.25" customHeight="1" x14ac:dyDescent="0.35">
      <c r="A26" s="47">
        <v>44725</v>
      </c>
      <c r="B26" s="48"/>
      <c r="C26" s="49"/>
      <c r="D26" s="42"/>
      <c r="E26" s="50"/>
      <c r="F26" s="51"/>
      <c r="G26" s="75">
        <f t="shared" ref="G26" si="64">IF(E26="",0,CONCATENATE(E26,":",F26))</f>
        <v>0</v>
      </c>
      <c r="H26" s="50"/>
      <c r="I26" s="51"/>
      <c r="J26" s="75">
        <f t="shared" ref="J26" si="65">IF(H26="",0,CONCATENATE(H26,":",I26))</f>
        <v>0</v>
      </c>
      <c r="K26" s="75">
        <f t="shared" ref="K26" si="66">J26-G26</f>
        <v>0</v>
      </c>
      <c r="L26" s="50"/>
      <c r="M26" s="51"/>
      <c r="N26" s="75">
        <f t="shared" ref="N26" si="67">IF(L26="",0,CONCATENATE(L26,":",M26))</f>
        <v>0</v>
      </c>
      <c r="O26" s="50"/>
      <c r="P26" s="51"/>
      <c r="Q26" s="75">
        <f t="shared" ref="Q26" si="68">IF(O26="",0,CONCATENATE(O26,":",P26))</f>
        <v>0</v>
      </c>
      <c r="R26" s="75">
        <f t="shared" ref="R26" si="69">Q26-N26</f>
        <v>0</v>
      </c>
      <c r="S26" s="85">
        <f t="shared" ref="S26" si="70">K26+R26</f>
        <v>0</v>
      </c>
      <c r="T26" s="75" t="str">
        <f t="shared" ref="T26" si="71">IF(B26="av",($E$7)*(-1),IF(B26="df",($E$7)*(-1),IF(D26="X","",IF(B26="sd",ROUND(S26-($E$7*(1-$AE$4)),10),IF(S26=0,"",ROUND(S26-$E$7,10))))))</f>
        <v/>
      </c>
      <c r="U26" s="75" t="str">
        <f t="shared" ref="U26" si="72">IF(T26&gt;0,T26,0)</f>
        <v/>
      </c>
      <c r="V26" s="88">
        <f t="shared" ref="V26" si="73">IF(T26&lt;0,T26*(-1),0)</f>
        <v>0</v>
      </c>
      <c r="W26" s="75" t="str">
        <f t="shared" ref="W26" si="74">IF(U26=V26,U26,IF(V26&gt;0,V26,U26))</f>
        <v/>
      </c>
      <c r="X26" s="85" t="str">
        <f t="shared" ref="X26" si="75">IF(D26="X",ROUND(S26-$E$7,10),"")</f>
        <v/>
      </c>
      <c r="Y26" s="75" t="str">
        <f t="shared" ref="Y26" si="76">IF(X26&gt;0,X26,0)</f>
        <v/>
      </c>
      <c r="Z26" s="88">
        <f t="shared" ref="Z26" si="77">IF(X26&lt;0,X26*(-1),0)</f>
        <v>0</v>
      </c>
      <c r="AA26" s="75" t="str">
        <f t="shared" ref="AA26" si="78">IF(Y26=Z26,Y26,IF(Z26&gt;0,Z26,Y26))</f>
        <v/>
      </c>
      <c r="AE26" s="25"/>
    </row>
    <row r="27" spans="1:38" s="11" customFormat="1" ht="14.25" customHeight="1" x14ac:dyDescent="0.35">
      <c r="A27" s="47">
        <v>44726</v>
      </c>
      <c r="B27" s="48"/>
      <c r="C27" s="49"/>
      <c r="D27" s="42"/>
      <c r="E27" s="50"/>
      <c r="F27" s="51"/>
      <c r="G27" s="75">
        <f t="shared" si="53"/>
        <v>0</v>
      </c>
      <c r="H27" s="50"/>
      <c r="I27" s="51"/>
      <c r="J27" s="75">
        <f t="shared" si="54"/>
        <v>0</v>
      </c>
      <c r="K27" s="75">
        <f t="shared" si="55"/>
        <v>0</v>
      </c>
      <c r="L27" s="50"/>
      <c r="M27" s="51"/>
      <c r="N27" s="75">
        <f t="shared" si="56"/>
        <v>0</v>
      </c>
      <c r="O27" s="50"/>
      <c r="P27" s="51"/>
      <c r="Q27" s="75">
        <f t="shared" si="57"/>
        <v>0</v>
      </c>
      <c r="R27" s="75">
        <f t="shared" si="58"/>
        <v>0</v>
      </c>
      <c r="S27" s="85">
        <f t="shared" si="59"/>
        <v>0</v>
      </c>
      <c r="T27" s="75" t="str">
        <f t="shared" ref="T27:T29" si="79">IF(B27="av",($E$7)*(-1),IF(B27="df",($E$7)*(-1),IF(D27="X","",IF(B27="sd",ROUND(S27-($E$7*(1-$AE$4)),10),IF(S27=0,"",ROUND(S27-$E$7,10))))))</f>
        <v/>
      </c>
      <c r="U27" s="75" t="str">
        <f t="shared" si="60"/>
        <v/>
      </c>
      <c r="V27" s="88">
        <f t="shared" si="61"/>
        <v>0</v>
      </c>
      <c r="W27" s="75" t="str">
        <f t="shared" ref="W27:W29" si="80">IF(U27=V27,U27,IF(V27&gt;0,V27,U27))</f>
        <v/>
      </c>
      <c r="X27" s="85" t="str">
        <f t="shared" ref="X27:X29" si="81">IF(D27="X",ROUND(S27-$E$7,10),"")</f>
        <v/>
      </c>
      <c r="Y27" s="75" t="str">
        <f t="shared" si="62"/>
        <v/>
      </c>
      <c r="Z27" s="88">
        <f t="shared" si="63"/>
        <v>0</v>
      </c>
      <c r="AA27" s="75" t="str">
        <f t="shared" ref="AA27:AA29" si="82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44727</v>
      </c>
      <c r="B28" s="48"/>
      <c r="C28" s="49"/>
      <c r="D28" s="42"/>
      <c r="E28" s="50"/>
      <c r="F28" s="51"/>
      <c r="G28" s="75">
        <f t="shared" si="53"/>
        <v>0</v>
      </c>
      <c r="H28" s="50"/>
      <c r="I28" s="51"/>
      <c r="J28" s="75">
        <f t="shared" si="54"/>
        <v>0</v>
      </c>
      <c r="K28" s="75">
        <f t="shared" si="55"/>
        <v>0</v>
      </c>
      <c r="L28" s="50"/>
      <c r="M28" s="51"/>
      <c r="N28" s="75">
        <f t="shared" si="56"/>
        <v>0</v>
      </c>
      <c r="O28" s="50"/>
      <c r="P28" s="51"/>
      <c r="Q28" s="75">
        <f t="shared" si="57"/>
        <v>0</v>
      </c>
      <c r="R28" s="75">
        <f t="shared" si="58"/>
        <v>0</v>
      </c>
      <c r="S28" s="85">
        <f t="shared" si="59"/>
        <v>0</v>
      </c>
      <c r="T28" s="75" t="str">
        <f t="shared" si="79"/>
        <v/>
      </c>
      <c r="U28" s="75" t="str">
        <f t="shared" si="60"/>
        <v/>
      </c>
      <c r="V28" s="88">
        <f t="shared" si="61"/>
        <v>0</v>
      </c>
      <c r="W28" s="75" t="str">
        <f t="shared" si="80"/>
        <v/>
      </c>
      <c r="X28" s="85" t="str">
        <f t="shared" si="81"/>
        <v/>
      </c>
      <c r="Y28" s="75" t="str">
        <f t="shared" si="62"/>
        <v/>
      </c>
      <c r="Z28" s="88">
        <f t="shared" si="63"/>
        <v>0</v>
      </c>
      <c r="AA28" s="75" t="str">
        <f t="shared" si="82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44728</v>
      </c>
      <c r="B29" s="48"/>
      <c r="C29" s="49"/>
      <c r="D29" s="42"/>
      <c r="E29" s="50"/>
      <c r="F29" s="51"/>
      <c r="G29" s="75">
        <f t="shared" si="53"/>
        <v>0</v>
      </c>
      <c r="H29" s="50"/>
      <c r="I29" s="51"/>
      <c r="J29" s="75">
        <f t="shared" si="54"/>
        <v>0</v>
      </c>
      <c r="K29" s="75">
        <f t="shared" si="55"/>
        <v>0</v>
      </c>
      <c r="L29" s="50"/>
      <c r="M29" s="51"/>
      <c r="N29" s="75">
        <f t="shared" si="56"/>
        <v>0</v>
      </c>
      <c r="O29" s="50"/>
      <c r="P29" s="51"/>
      <c r="Q29" s="75">
        <f t="shared" si="57"/>
        <v>0</v>
      </c>
      <c r="R29" s="75">
        <f t="shared" si="58"/>
        <v>0</v>
      </c>
      <c r="S29" s="85">
        <f t="shared" si="59"/>
        <v>0</v>
      </c>
      <c r="T29" s="75" t="str">
        <f t="shared" si="79"/>
        <v/>
      </c>
      <c r="U29" s="75" t="str">
        <f t="shared" si="60"/>
        <v/>
      </c>
      <c r="V29" s="88">
        <f t="shared" si="61"/>
        <v>0</v>
      </c>
      <c r="W29" s="75" t="str">
        <f t="shared" si="80"/>
        <v/>
      </c>
      <c r="X29" s="85" t="str">
        <f t="shared" si="81"/>
        <v/>
      </c>
      <c r="Y29" s="75" t="str">
        <f t="shared" si="62"/>
        <v/>
      </c>
      <c r="Z29" s="88">
        <f t="shared" si="63"/>
        <v>0</v>
      </c>
      <c r="AA29" s="75" t="str">
        <f t="shared" si="82"/>
        <v/>
      </c>
      <c r="AC29" s="45" t="s">
        <v>39</v>
      </c>
      <c r="AD29" s="92">
        <f>AD28+Mai!AD29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44729</v>
      </c>
      <c r="B30" s="48"/>
      <c r="C30" s="49"/>
      <c r="D30" s="42"/>
      <c r="E30" s="50"/>
      <c r="F30" s="51"/>
      <c r="G30" s="75">
        <f t="shared" ref="G30:G44" si="83">IF(E30="",0,CONCATENATE(E30,":",F30))</f>
        <v>0</v>
      </c>
      <c r="H30" s="50"/>
      <c r="I30" s="51"/>
      <c r="J30" s="75">
        <f t="shared" ref="J30:J44" si="84">IF(H30="",0,CONCATENATE(H30,":",I30))</f>
        <v>0</v>
      </c>
      <c r="K30" s="75">
        <f t="shared" ref="K30:K44" si="85">J30-G30</f>
        <v>0</v>
      </c>
      <c r="L30" s="50"/>
      <c r="M30" s="51"/>
      <c r="N30" s="75">
        <f t="shared" ref="N30:N44" si="86">IF(L30="",0,CONCATENATE(L30,":",M30))</f>
        <v>0</v>
      </c>
      <c r="O30" s="50"/>
      <c r="P30" s="51"/>
      <c r="Q30" s="75">
        <f t="shared" ref="Q30:Q44" si="87">IF(O30="",0,CONCATENATE(O30,":",P30))</f>
        <v>0</v>
      </c>
      <c r="R30" s="75">
        <f t="shared" ref="R30:R36" si="88">Q30-N30</f>
        <v>0</v>
      </c>
      <c r="S30" s="85">
        <f t="shared" ref="S30:S36" si="89">K30+R30</f>
        <v>0</v>
      </c>
      <c r="T30" s="75" t="str">
        <f t="shared" ref="T30" si="90">IF(B30="av",($E$7)*(-1),IF(B30="df",($E$7)*(-1),IF(D30="X","",IF(B30="sd",ROUND(S30-($E$7*(1-$AE$4)),10),IF(S30=0,"",ROUND(S30-$E$7,10))))))</f>
        <v/>
      </c>
      <c r="U30" s="75" t="str">
        <f t="shared" ref="U30:U36" si="91">IF(T30&gt;0,T30,0)</f>
        <v/>
      </c>
      <c r="V30" s="88">
        <f t="shared" ref="V30:V36" si="92">IF(T30&lt;0,T30*(-1),0)</f>
        <v>0</v>
      </c>
      <c r="W30" s="75" t="str">
        <f t="shared" ref="W30" si="93">IF(U30=V30,U30,IF(V30&gt;0,V30,U30))</f>
        <v/>
      </c>
      <c r="X30" s="85" t="str">
        <f t="shared" ref="X30" si="94">IF(D30="X",ROUND(S30-$E$7,10),"")</f>
        <v/>
      </c>
      <c r="Y30" s="75" t="str">
        <f t="shared" ref="Y30:Y36" si="95">IF(X30&gt;0,X30,0)</f>
        <v/>
      </c>
      <c r="Z30" s="88">
        <f t="shared" ref="Z30:Z36" si="96">IF(X30&lt;0,X30*(-1),0)</f>
        <v>0</v>
      </c>
      <c r="AA30" s="75" t="str">
        <f t="shared" ref="AA30" si="97">IF(Y30=Z30,Y30,IF(Z30&gt;0,Z30,Y30))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44730</v>
      </c>
      <c r="B31" s="41"/>
      <c r="C31" s="42"/>
      <c r="D31" s="42"/>
      <c r="E31" s="43"/>
      <c r="F31" s="44"/>
      <c r="G31" s="75">
        <f t="shared" si="83"/>
        <v>0</v>
      </c>
      <c r="H31" s="43"/>
      <c r="I31" s="44"/>
      <c r="J31" s="75">
        <f t="shared" si="84"/>
        <v>0</v>
      </c>
      <c r="K31" s="79">
        <f t="shared" si="85"/>
        <v>0</v>
      </c>
      <c r="L31" s="43"/>
      <c r="M31" s="44"/>
      <c r="N31" s="75">
        <f t="shared" si="86"/>
        <v>0</v>
      </c>
      <c r="O31" s="43"/>
      <c r="P31" s="44"/>
      <c r="Q31" s="75">
        <f t="shared" si="87"/>
        <v>0</v>
      </c>
      <c r="R31" s="79">
        <f t="shared" ref="R31" si="98">Q31-N31</f>
        <v>0</v>
      </c>
      <c r="S31" s="79">
        <f t="shared" ref="S31" si="99">K31+R31</f>
        <v>0</v>
      </c>
      <c r="T31" s="79" t="str">
        <f t="shared" ref="T31:T32" si="100">IF($D31="X","",IF($S31=0,"",ROUND($S31,10)))</f>
        <v/>
      </c>
      <c r="U31" s="79" t="str">
        <f t="shared" ref="U31" si="101">IF(T31&gt;0,T31,0)</f>
        <v/>
      </c>
      <c r="V31" s="87">
        <f t="shared" ref="V31" si="102">IF(T31&lt;0,T31*(-1),0)</f>
        <v>0</v>
      </c>
      <c r="W31" s="79" t="str">
        <f t="shared" ref="W31:W32" si="103">IF($D31="X","",IF($S31=0,"",ROUND($S31,10)))</f>
        <v/>
      </c>
      <c r="X31" s="79" t="str">
        <f t="shared" ref="X31:X32" si="104">IF($D31="X",ROUND($S31,10),"")</f>
        <v/>
      </c>
      <c r="Y31" s="79" t="str">
        <f t="shared" ref="Y31" si="105">IF(X31&gt;0,X31,0)</f>
        <v/>
      </c>
      <c r="Z31" s="79">
        <f t="shared" ref="Z31" si="106">IF(X31&lt;0,X31*(-1),0)</f>
        <v>0</v>
      </c>
      <c r="AA31" s="79" t="str">
        <f t="shared" ref="AA31:AA32" si="107">IF($D31="X",ROUND($S31,10),"")</f>
        <v/>
      </c>
      <c r="AE31" s="25"/>
    </row>
    <row r="32" spans="1:38" s="11" customFormat="1" ht="14.25" customHeight="1" x14ac:dyDescent="0.35">
      <c r="A32" s="40">
        <v>44731</v>
      </c>
      <c r="B32" s="41"/>
      <c r="C32" s="42"/>
      <c r="D32" s="42"/>
      <c r="E32" s="43"/>
      <c r="F32" s="44"/>
      <c r="G32" s="75">
        <f t="shared" ref="G32:G36" si="108">IF(E32="",0,CONCATENATE(E32,":",F32))</f>
        <v>0</v>
      </c>
      <c r="H32" s="43"/>
      <c r="I32" s="44"/>
      <c r="J32" s="75">
        <f t="shared" ref="J32:J36" si="109">IF(H32="",0,CONCATENATE(H32,":",I32))</f>
        <v>0</v>
      </c>
      <c r="K32" s="79">
        <f t="shared" ref="K32:K36" si="110">J32-G32</f>
        <v>0</v>
      </c>
      <c r="L32" s="43"/>
      <c r="M32" s="44"/>
      <c r="N32" s="75">
        <f t="shared" ref="N32:N36" si="111">IF(L32="",0,CONCATENATE(L32,":",M32))</f>
        <v>0</v>
      </c>
      <c r="O32" s="43"/>
      <c r="P32" s="44"/>
      <c r="Q32" s="75">
        <f t="shared" ref="Q32:Q36" si="112">IF(O32="",0,CONCATENATE(O32,":",P32))</f>
        <v>0</v>
      </c>
      <c r="R32" s="79">
        <f t="shared" si="88"/>
        <v>0</v>
      </c>
      <c r="S32" s="79">
        <f t="shared" si="89"/>
        <v>0</v>
      </c>
      <c r="T32" s="79" t="str">
        <f t="shared" si="100"/>
        <v/>
      </c>
      <c r="U32" s="79" t="str">
        <f t="shared" si="91"/>
        <v/>
      </c>
      <c r="V32" s="87">
        <f t="shared" si="92"/>
        <v>0</v>
      </c>
      <c r="W32" s="79" t="str">
        <f t="shared" si="103"/>
        <v/>
      </c>
      <c r="X32" s="79" t="str">
        <f t="shared" si="104"/>
        <v/>
      </c>
      <c r="Y32" s="79" t="str">
        <f t="shared" si="95"/>
        <v/>
      </c>
      <c r="Z32" s="79">
        <f t="shared" si="96"/>
        <v>0</v>
      </c>
      <c r="AA32" s="79" t="str">
        <f t="shared" si="107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44732</v>
      </c>
      <c r="B33" s="48"/>
      <c r="C33" s="49"/>
      <c r="D33" s="42"/>
      <c r="E33" s="50"/>
      <c r="F33" s="51"/>
      <c r="G33" s="75">
        <f t="shared" ref="G33" si="113">IF(E33="",0,CONCATENATE(E33,":",F33))</f>
        <v>0</v>
      </c>
      <c r="H33" s="50"/>
      <c r="I33" s="51"/>
      <c r="J33" s="75">
        <f t="shared" ref="J33" si="114">IF(H33="",0,CONCATENATE(H33,":",I33))</f>
        <v>0</v>
      </c>
      <c r="K33" s="75">
        <f t="shared" ref="K33" si="115">J33-G33</f>
        <v>0</v>
      </c>
      <c r="L33" s="50"/>
      <c r="M33" s="51"/>
      <c r="N33" s="75">
        <f t="shared" ref="N33" si="116">IF(L33="",0,CONCATENATE(L33,":",M33))</f>
        <v>0</v>
      </c>
      <c r="O33" s="50"/>
      <c r="P33" s="51"/>
      <c r="Q33" s="75">
        <f t="shared" ref="Q33" si="117">IF(O33="",0,CONCATENATE(O33,":",P33))</f>
        <v>0</v>
      </c>
      <c r="R33" s="75">
        <f t="shared" ref="R33" si="118">Q33-N33</f>
        <v>0</v>
      </c>
      <c r="S33" s="85">
        <f t="shared" ref="S33" si="119">K33+R33</f>
        <v>0</v>
      </c>
      <c r="T33" s="75" t="str">
        <f t="shared" ref="T33" si="120">IF(B33="av",($E$7)*(-1),IF(B33="df",($E$7)*(-1),IF(D33="X","",IF(B33="sd",ROUND(S33-($E$7*(1-$AE$4)),10),IF(S33=0,"",ROUND(S33-$E$7,10))))))</f>
        <v/>
      </c>
      <c r="U33" s="75" t="str">
        <f t="shared" ref="U33" si="121">IF(T33&gt;0,T33,0)</f>
        <v/>
      </c>
      <c r="V33" s="88">
        <f t="shared" ref="V33" si="122">IF(T33&lt;0,T33*(-1),0)</f>
        <v>0</v>
      </c>
      <c r="W33" s="75" t="str">
        <f t="shared" ref="W33" si="123">IF(U33=V33,U33,IF(V33&gt;0,V33,U33))</f>
        <v/>
      </c>
      <c r="X33" s="85" t="str">
        <f t="shared" ref="X33" si="124">IF(D33="X",ROUND(S33-$E$7,10),"")</f>
        <v/>
      </c>
      <c r="Y33" s="75" t="str">
        <f t="shared" ref="Y33" si="125">IF(X33&gt;0,X33,0)</f>
        <v/>
      </c>
      <c r="Z33" s="88">
        <f t="shared" ref="Z33" si="126">IF(X33&lt;0,X33*(-1),0)</f>
        <v>0</v>
      </c>
      <c r="AA33" s="75" t="str">
        <f t="shared" ref="AA33" si="127">IF(Y33=Z33,Y33,IF(Z33&gt;0,Z33,Y33))</f>
        <v/>
      </c>
      <c r="AC33" s="58" t="s">
        <v>42</v>
      </c>
      <c r="AD33" s="58"/>
      <c r="AE33" s="60">
        <f>IF($AE$5-(COUNTIF(B$14:B$44,"f")+($AE$5-Mai!AE33))&gt;-1,Mai!AE33-COUNTIF(B$14:B$44,"f"),0)</f>
        <v>25</v>
      </c>
    </row>
    <row r="34" spans="1:31" s="11" customFormat="1" ht="14.25" customHeight="1" x14ac:dyDescent="0.35">
      <c r="A34" s="47">
        <v>44733</v>
      </c>
      <c r="B34" s="48"/>
      <c r="C34" s="49"/>
      <c r="D34" s="42"/>
      <c r="E34" s="50"/>
      <c r="F34" s="51"/>
      <c r="G34" s="75">
        <f t="shared" si="108"/>
        <v>0</v>
      </c>
      <c r="H34" s="50"/>
      <c r="I34" s="51"/>
      <c r="J34" s="75">
        <f t="shared" si="109"/>
        <v>0</v>
      </c>
      <c r="K34" s="75">
        <f t="shared" si="110"/>
        <v>0</v>
      </c>
      <c r="L34" s="50"/>
      <c r="M34" s="51"/>
      <c r="N34" s="75">
        <f t="shared" si="111"/>
        <v>0</v>
      </c>
      <c r="O34" s="50"/>
      <c r="P34" s="51"/>
      <c r="Q34" s="75">
        <f t="shared" si="112"/>
        <v>0</v>
      </c>
      <c r="R34" s="75">
        <f t="shared" si="88"/>
        <v>0</v>
      </c>
      <c r="S34" s="85">
        <f t="shared" si="89"/>
        <v>0</v>
      </c>
      <c r="T34" s="75" t="str">
        <f t="shared" ref="T34:T36" si="128">IF(B34="av",($E$7)*(-1),IF(B34="df",($E$7)*(-1),IF(D34="X","",IF(B34="sd",ROUND(S34-($E$7*(1-$AE$4)),10),IF(S34=0,"",ROUND(S34-$E$7,10))))))</f>
        <v/>
      </c>
      <c r="U34" s="75" t="str">
        <f t="shared" si="91"/>
        <v/>
      </c>
      <c r="V34" s="88">
        <f t="shared" si="92"/>
        <v>0</v>
      </c>
      <c r="W34" s="75" t="str">
        <f t="shared" ref="W34:W36" si="129">IF(U34=V34,U34,IF(V34&gt;0,V34,U34))</f>
        <v/>
      </c>
      <c r="X34" s="85" t="str">
        <f t="shared" ref="X34:X36" si="130">IF(D34="X",ROUND(S34-$E$7,10),"")</f>
        <v/>
      </c>
      <c r="Y34" s="75" t="str">
        <f t="shared" si="95"/>
        <v/>
      </c>
      <c r="Z34" s="88">
        <f t="shared" si="96"/>
        <v>0</v>
      </c>
      <c r="AA34" s="75" t="str">
        <f t="shared" ref="AA34:AA36" si="131">IF(Y34=Z34,Y34,IF(Z34&gt;0,Z34,Y34))</f>
        <v/>
      </c>
      <c r="AC34" s="61" t="s">
        <v>43</v>
      </c>
      <c r="AD34" s="61"/>
      <c r="AE34" s="46">
        <f>IF(Mai!AE34&gt;0,Mai!AE34+COUNTIF(B$14:B$44,"f"),IF(COUNTIF(B$14:B$44,"f")&gt;Mai!AE33,COUNTIF(B$14:B$44,"f")-Mai!AE33,0))</f>
        <v>0</v>
      </c>
    </row>
    <row r="35" spans="1:31" s="11" customFormat="1" ht="14.25" customHeight="1" x14ac:dyDescent="0.35">
      <c r="A35" s="47">
        <v>44734</v>
      </c>
      <c r="B35" s="48"/>
      <c r="C35" s="49"/>
      <c r="D35" s="42"/>
      <c r="E35" s="50"/>
      <c r="F35" s="51"/>
      <c r="G35" s="75">
        <f t="shared" si="108"/>
        <v>0</v>
      </c>
      <c r="H35" s="50"/>
      <c r="I35" s="51"/>
      <c r="J35" s="75">
        <f t="shared" si="109"/>
        <v>0</v>
      </c>
      <c r="K35" s="75">
        <f t="shared" si="110"/>
        <v>0</v>
      </c>
      <c r="L35" s="50"/>
      <c r="M35" s="51"/>
      <c r="N35" s="75">
        <f t="shared" si="111"/>
        <v>0</v>
      </c>
      <c r="O35" s="50"/>
      <c r="P35" s="51"/>
      <c r="Q35" s="75">
        <f t="shared" si="112"/>
        <v>0</v>
      </c>
      <c r="R35" s="75">
        <f t="shared" si="88"/>
        <v>0</v>
      </c>
      <c r="S35" s="85">
        <f t="shared" si="89"/>
        <v>0</v>
      </c>
      <c r="T35" s="75" t="str">
        <f t="shared" si="128"/>
        <v/>
      </c>
      <c r="U35" s="75" t="str">
        <f t="shared" si="91"/>
        <v/>
      </c>
      <c r="V35" s="88">
        <f t="shared" si="92"/>
        <v>0</v>
      </c>
      <c r="W35" s="75" t="str">
        <f t="shared" si="129"/>
        <v/>
      </c>
      <c r="X35" s="85" t="str">
        <f t="shared" si="130"/>
        <v/>
      </c>
      <c r="Y35" s="75" t="str">
        <f t="shared" si="95"/>
        <v/>
      </c>
      <c r="Z35" s="88">
        <f t="shared" si="96"/>
        <v>0</v>
      </c>
      <c r="AA35" s="75" t="str">
        <f t="shared" si="131"/>
        <v/>
      </c>
      <c r="AC35" s="58" t="s">
        <v>44</v>
      </c>
      <c r="AD35" s="58"/>
      <c r="AE35" s="60">
        <f>IF($AE$6-(COUNTIF(B$14:B$44,"s")+($AE$6-Mai!AE35))&gt;-1,Mai!AE35-COUNTIF(B$14:B$44,"s"),0)</f>
        <v>0</v>
      </c>
    </row>
    <row r="36" spans="1:31" s="11" customFormat="1" ht="14.25" customHeight="1" x14ac:dyDescent="0.35">
      <c r="A36" s="47">
        <v>44735</v>
      </c>
      <c r="B36" s="48"/>
      <c r="C36" s="49"/>
      <c r="D36" s="42"/>
      <c r="E36" s="50"/>
      <c r="F36" s="51"/>
      <c r="G36" s="75">
        <f t="shared" si="108"/>
        <v>0</v>
      </c>
      <c r="H36" s="50"/>
      <c r="I36" s="51"/>
      <c r="J36" s="75">
        <f t="shared" si="109"/>
        <v>0</v>
      </c>
      <c r="K36" s="75">
        <f t="shared" si="110"/>
        <v>0</v>
      </c>
      <c r="L36" s="50"/>
      <c r="M36" s="51"/>
      <c r="N36" s="75">
        <f t="shared" si="111"/>
        <v>0</v>
      </c>
      <c r="O36" s="50"/>
      <c r="P36" s="51"/>
      <c r="Q36" s="75">
        <f t="shared" si="112"/>
        <v>0</v>
      </c>
      <c r="R36" s="75">
        <f t="shared" si="88"/>
        <v>0</v>
      </c>
      <c r="S36" s="85">
        <f t="shared" si="89"/>
        <v>0</v>
      </c>
      <c r="T36" s="75" t="str">
        <f t="shared" si="128"/>
        <v/>
      </c>
      <c r="U36" s="75" t="str">
        <f t="shared" si="91"/>
        <v/>
      </c>
      <c r="V36" s="88">
        <f t="shared" si="92"/>
        <v>0</v>
      </c>
      <c r="W36" s="75" t="str">
        <f t="shared" si="129"/>
        <v/>
      </c>
      <c r="X36" s="85" t="str">
        <f t="shared" si="130"/>
        <v/>
      </c>
      <c r="Y36" s="75" t="str">
        <f t="shared" si="95"/>
        <v/>
      </c>
      <c r="Z36" s="88">
        <f t="shared" si="96"/>
        <v>0</v>
      </c>
      <c r="AA36" s="75" t="str">
        <f t="shared" si="131"/>
        <v/>
      </c>
      <c r="AC36" s="58" t="s">
        <v>45</v>
      </c>
      <c r="AD36" s="58"/>
      <c r="AE36" s="46">
        <f>COUNTIF(B$14:B$44,"vp")+Mai!AE36</f>
        <v>0</v>
      </c>
    </row>
    <row r="37" spans="1:31" s="11" customFormat="1" ht="14.25" customHeight="1" x14ac:dyDescent="0.35">
      <c r="A37" s="47">
        <v>44736</v>
      </c>
      <c r="B37" s="48"/>
      <c r="C37" s="49"/>
      <c r="D37" s="42"/>
      <c r="E37" s="50"/>
      <c r="F37" s="51"/>
      <c r="G37" s="75">
        <f t="shared" si="83"/>
        <v>0</v>
      </c>
      <c r="H37" s="50"/>
      <c r="I37" s="51"/>
      <c r="J37" s="75">
        <f t="shared" si="84"/>
        <v>0</v>
      </c>
      <c r="K37" s="75">
        <f t="shared" si="85"/>
        <v>0</v>
      </c>
      <c r="L37" s="50"/>
      <c r="M37" s="51"/>
      <c r="N37" s="75">
        <f t="shared" si="86"/>
        <v>0</v>
      </c>
      <c r="O37" s="50"/>
      <c r="P37" s="51"/>
      <c r="Q37" s="75">
        <f t="shared" si="87"/>
        <v>0</v>
      </c>
      <c r="R37" s="75">
        <f t="shared" ref="R37:R43" si="132">Q37-N37</f>
        <v>0</v>
      </c>
      <c r="S37" s="85">
        <f t="shared" ref="S37:S43" si="133">K37+R37</f>
        <v>0</v>
      </c>
      <c r="T37" s="75" t="str">
        <f>IF(B37="av",($E$7)*(-1),IF(B37="df",($E$7)*(-1),IF(D37="X","",IF(B37="sd",ROUND(S37-($E$7*(1-$AE$4)),10),IF(S37=0,"",ROUND(S37-$E$7,10))))))</f>
        <v/>
      </c>
      <c r="U37" s="75" t="str">
        <f t="shared" ref="U37:U38" si="134">IF(T37&gt;0,T37,0)</f>
        <v/>
      </c>
      <c r="V37" s="88">
        <f t="shared" ref="V37:V43" si="135">IF(T37&lt;0,T37*(-1),0)</f>
        <v>0</v>
      </c>
      <c r="W37" s="75" t="str">
        <f>IF(U37=V37,U37,IF(V37&gt;0,V37,U37))</f>
        <v/>
      </c>
      <c r="X37" s="85" t="str">
        <f>IF(D37="X",ROUND(S37-$E$7,10),"")</f>
        <v/>
      </c>
      <c r="Y37" s="75" t="str">
        <f t="shared" ref="Y37:Y38" si="136">IF(X37&gt;0,X37,0)</f>
        <v/>
      </c>
      <c r="Z37" s="88">
        <f t="shared" ref="Z37:Z43" si="137">IF(X37&lt;0,X37*(-1),0)</f>
        <v>0</v>
      </c>
      <c r="AA37" s="75" t="str">
        <f>IF(Y37=Z37,Y37,IF(Z37&gt;0,Z37,Y37))</f>
        <v/>
      </c>
      <c r="AC37" s="58" t="s">
        <v>46</v>
      </c>
      <c r="AD37" s="58"/>
      <c r="AE37" s="46">
        <f>COUNTIF(B$14:B$44,"sb")+Mai!AE37</f>
        <v>0</v>
      </c>
    </row>
    <row r="38" spans="1:31" s="11" customFormat="1" ht="14.25" customHeight="1" x14ac:dyDescent="0.35">
      <c r="A38" s="40">
        <v>44737</v>
      </c>
      <c r="B38" s="41"/>
      <c r="C38" s="42"/>
      <c r="D38" s="42"/>
      <c r="E38" s="43"/>
      <c r="F38" s="44"/>
      <c r="G38" s="75">
        <f t="shared" ref="G38" si="138">IF(E38="",0,CONCATENATE(E38,":",F38))</f>
        <v>0</v>
      </c>
      <c r="H38" s="43"/>
      <c r="I38" s="44"/>
      <c r="J38" s="75">
        <f t="shared" ref="J38" si="139">IF(H38="",0,CONCATENATE(H38,":",I38))</f>
        <v>0</v>
      </c>
      <c r="K38" s="79">
        <f t="shared" ref="K38" si="140">J38-G38</f>
        <v>0</v>
      </c>
      <c r="L38" s="43"/>
      <c r="M38" s="44"/>
      <c r="N38" s="75">
        <f t="shared" ref="N38" si="141">IF(L38="",0,CONCATENATE(L38,":",M38))</f>
        <v>0</v>
      </c>
      <c r="O38" s="43"/>
      <c r="P38" s="44"/>
      <c r="Q38" s="75">
        <f t="shared" ref="Q38" si="142">IF(O38="",0,CONCATENATE(O38,":",P38))</f>
        <v>0</v>
      </c>
      <c r="R38" s="79">
        <f t="shared" ref="R38" si="143">Q38-N38</f>
        <v>0</v>
      </c>
      <c r="S38" s="79">
        <f t="shared" ref="S38" si="144">K38+R38</f>
        <v>0</v>
      </c>
      <c r="T38" s="79" t="str">
        <f t="shared" ref="T38:T39" si="145">IF($D38="X","",IF($S38=0,"",ROUND($S38,10)))</f>
        <v/>
      </c>
      <c r="U38" s="79" t="str">
        <f t="shared" si="134"/>
        <v/>
      </c>
      <c r="V38" s="87">
        <f t="shared" ref="V38" si="146">IF(T38&lt;0,T38*(-1),0)</f>
        <v>0</v>
      </c>
      <c r="W38" s="79" t="str">
        <f t="shared" ref="W38:W39" si="147">IF($D38="X","",IF($S38=0,"",ROUND($S38,10)))</f>
        <v/>
      </c>
      <c r="X38" s="79" t="str">
        <f t="shared" ref="X38:X39" si="148">IF($D38="X",ROUND($S38,10),"")</f>
        <v/>
      </c>
      <c r="Y38" s="79" t="str">
        <f t="shared" si="136"/>
        <v/>
      </c>
      <c r="Z38" s="79">
        <f t="shared" ref="Z38" si="149">IF(X38&lt;0,X38*(-1),0)</f>
        <v>0</v>
      </c>
      <c r="AA38" s="79" t="str">
        <f t="shared" ref="AA38:AA39" si="150">IF($D38="X",ROUND($S38,10),"")</f>
        <v/>
      </c>
      <c r="AC38" s="62" t="s">
        <v>47</v>
      </c>
      <c r="AD38" s="62"/>
      <c r="AE38" s="46">
        <f>COUNTIF(B$14:B$44,"sm")+Mai!AE38</f>
        <v>0</v>
      </c>
    </row>
    <row r="39" spans="1:31" s="11" customFormat="1" ht="14.25" customHeight="1" x14ac:dyDescent="0.35">
      <c r="A39" s="40">
        <v>44738</v>
      </c>
      <c r="B39" s="41"/>
      <c r="C39" s="42"/>
      <c r="D39" s="42"/>
      <c r="E39" s="43"/>
      <c r="F39" s="44"/>
      <c r="G39" s="75">
        <f t="shared" si="83"/>
        <v>0</v>
      </c>
      <c r="H39" s="43"/>
      <c r="I39" s="44"/>
      <c r="J39" s="75">
        <f t="shared" si="84"/>
        <v>0</v>
      </c>
      <c r="K39" s="79">
        <f t="shared" si="85"/>
        <v>0</v>
      </c>
      <c r="L39" s="43"/>
      <c r="M39" s="44"/>
      <c r="N39" s="75">
        <f t="shared" si="86"/>
        <v>0</v>
      </c>
      <c r="O39" s="43"/>
      <c r="P39" s="44"/>
      <c r="Q39" s="75">
        <f t="shared" si="87"/>
        <v>0</v>
      </c>
      <c r="R39" s="79">
        <f t="shared" si="132"/>
        <v>0</v>
      </c>
      <c r="S39" s="79">
        <f t="shared" si="133"/>
        <v>0</v>
      </c>
      <c r="T39" s="79" t="str">
        <f t="shared" si="145"/>
        <v/>
      </c>
      <c r="U39" s="79" t="str">
        <f t="shared" ref="U39:U43" si="151">IF(T39&gt;0,T39,0)</f>
        <v/>
      </c>
      <c r="V39" s="87">
        <f t="shared" si="135"/>
        <v>0</v>
      </c>
      <c r="W39" s="79" t="str">
        <f t="shared" si="147"/>
        <v/>
      </c>
      <c r="X39" s="79" t="str">
        <f t="shared" si="148"/>
        <v/>
      </c>
      <c r="Y39" s="79" t="str">
        <f t="shared" ref="Y39:Y43" si="152">IF(X39&gt;0,X39,0)</f>
        <v/>
      </c>
      <c r="Z39" s="79">
        <f t="shared" si="137"/>
        <v>0</v>
      </c>
      <c r="AA39" s="79" t="str">
        <f t="shared" si="150"/>
        <v/>
      </c>
      <c r="AC39" s="62" t="s">
        <v>48</v>
      </c>
      <c r="AD39" s="62"/>
      <c r="AE39" s="46">
        <f>COUNTIF(B$14:B$44,"sd")+Mai!AE39</f>
        <v>0</v>
      </c>
    </row>
    <row r="40" spans="1:31" s="11" customFormat="1" ht="14.25" customHeight="1" x14ac:dyDescent="0.35">
      <c r="A40" s="47">
        <v>44739</v>
      </c>
      <c r="B40" s="48"/>
      <c r="C40" s="49"/>
      <c r="D40" s="42"/>
      <c r="E40" s="50"/>
      <c r="F40" s="51"/>
      <c r="G40" s="75">
        <f t="shared" ref="G40" si="153">IF(E40="",0,CONCATENATE(E40,":",F40))</f>
        <v>0</v>
      </c>
      <c r="H40" s="50"/>
      <c r="I40" s="51"/>
      <c r="J40" s="75">
        <f t="shared" ref="J40" si="154">IF(H40="",0,CONCATENATE(H40,":",I40))</f>
        <v>0</v>
      </c>
      <c r="K40" s="75">
        <f t="shared" ref="K40" si="155">J40-G40</f>
        <v>0</v>
      </c>
      <c r="L40" s="50"/>
      <c r="M40" s="51"/>
      <c r="N40" s="75">
        <f t="shared" ref="N40" si="156">IF(L40="",0,CONCATENATE(L40,":",M40))</f>
        <v>0</v>
      </c>
      <c r="O40" s="50"/>
      <c r="P40" s="51"/>
      <c r="Q40" s="75">
        <f t="shared" ref="Q40" si="157">IF(O40="",0,CONCATENATE(O40,":",P40))</f>
        <v>0</v>
      </c>
      <c r="R40" s="75">
        <f t="shared" ref="R40" si="158">Q40-N40</f>
        <v>0</v>
      </c>
      <c r="S40" s="85">
        <f t="shared" ref="S40" si="159">K40+R40</f>
        <v>0</v>
      </c>
      <c r="T40" s="75" t="str">
        <f t="shared" ref="T40" si="160">IF(B40="av",($E$7)*(-1),IF(B40="df",($E$7)*(-1),IF(D40="X","",IF(B40="sd",ROUND(S40-($E$7*(1-$AE$4)),10),IF(S40=0,"",ROUND(S40-$E$7,10))))))</f>
        <v/>
      </c>
      <c r="U40" s="75" t="str">
        <f t="shared" ref="U40" si="161">IF(T40&gt;0,T40,0)</f>
        <v/>
      </c>
      <c r="V40" s="88">
        <f t="shared" ref="V40" si="162">IF(T40&lt;0,T40*(-1),0)</f>
        <v>0</v>
      </c>
      <c r="W40" s="75" t="str">
        <f t="shared" ref="W40" si="163">IF(U40=V40,U40,IF(V40&gt;0,V40,U40))</f>
        <v/>
      </c>
      <c r="X40" s="85" t="str">
        <f t="shared" ref="X40" si="164">IF(D40="X",ROUND(S40-$E$7,10),"")</f>
        <v/>
      </c>
      <c r="Y40" s="75" t="str">
        <f t="shared" ref="Y40" si="165">IF(X40&gt;0,X40,0)</f>
        <v/>
      </c>
      <c r="Z40" s="88">
        <f t="shared" ref="Z40" si="166">IF(X40&lt;0,X40*(-1),0)</f>
        <v>0</v>
      </c>
      <c r="AA40" s="75" t="str">
        <f t="shared" ref="AA40" si="167">IF(Y40=Z40,Y40,IF(Z40&gt;0,Z40,Y40))</f>
        <v/>
      </c>
      <c r="AC40" s="62" t="s">
        <v>49</v>
      </c>
      <c r="AD40" s="62"/>
      <c r="AE40" s="46">
        <f>COUNTIF(B$14:B$44,"se")+Mai!AE40</f>
        <v>0</v>
      </c>
    </row>
    <row r="41" spans="1:31" s="11" customFormat="1" ht="14.25" customHeight="1" x14ac:dyDescent="0.35">
      <c r="A41" s="47">
        <v>44740</v>
      </c>
      <c r="B41" s="48"/>
      <c r="C41" s="49"/>
      <c r="D41" s="42"/>
      <c r="E41" s="50"/>
      <c r="F41" s="51"/>
      <c r="G41" s="75">
        <f t="shared" si="83"/>
        <v>0</v>
      </c>
      <c r="H41" s="50"/>
      <c r="I41" s="51"/>
      <c r="J41" s="75">
        <f t="shared" si="84"/>
        <v>0</v>
      </c>
      <c r="K41" s="75">
        <f t="shared" si="85"/>
        <v>0</v>
      </c>
      <c r="L41" s="50"/>
      <c r="M41" s="51"/>
      <c r="N41" s="75">
        <f t="shared" si="86"/>
        <v>0</v>
      </c>
      <c r="O41" s="50"/>
      <c r="P41" s="51"/>
      <c r="Q41" s="75">
        <f t="shared" si="87"/>
        <v>0</v>
      </c>
      <c r="R41" s="75">
        <f t="shared" si="132"/>
        <v>0</v>
      </c>
      <c r="S41" s="85">
        <f t="shared" si="133"/>
        <v>0</v>
      </c>
      <c r="T41" s="75" t="str">
        <f t="shared" ref="T41:T43" si="168">IF(B41="av",($E$7)*(-1),IF(B41="df",($E$7)*(-1),IF(D41="X","",IF(B41="sd",ROUND(S41-($E$7*(1-$AE$4)),10),IF(S41=0,"",ROUND(S41-$E$7,10))))))</f>
        <v/>
      </c>
      <c r="U41" s="75" t="str">
        <f t="shared" si="151"/>
        <v/>
      </c>
      <c r="V41" s="88">
        <f t="shared" si="135"/>
        <v>0</v>
      </c>
      <c r="W41" s="75" t="str">
        <f t="shared" ref="W41:W43" si="169">IF(U41=V41,U41,IF(V41&gt;0,V41,U41))</f>
        <v/>
      </c>
      <c r="X41" s="85" t="str">
        <f t="shared" ref="X41:X43" si="170">IF(D41="X",ROUND(S41-$E$7,10),"")</f>
        <v/>
      </c>
      <c r="Y41" s="75" t="str">
        <f t="shared" si="152"/>
        <v/>
      </c>
      <c r="Z41" s="88">
        <f t="shared" si="137"/>
        <v>0</v>
      </c>
      <c r="AA41" s="75" t="str">
        <f t="shared" ref="AA41:AA43" si="171">IF(Y41=Z41,Y41,IF(Z41&gt;0,Z41,Y41))</f>
        <v/>
      </c>
      <c r="AC41" s="62" t="s">
        <v>50</v>
      </c>
      <c r="AD41" s="62"/>
      <c r="AE41" s="46">
        <f>COUNTIF(B$14:B$44,"df")+Mai!AE41</f>
        <v>0</v>
      </c>
    </row>
    <row r="42" spans="1:31" s="11" customFormat="1" ht="14.25" customHeight="1" x14ac:dyDescent="0.35">
      <c r="A42" s="47">
        <v>44741</v>
      </c>
      <c r="B42" s="48"/>
      <c r="C42" s="49"/>
      <c r="D42" s="42"/>
      <c r="E42" s="50"/>
      <c r="F42" s="51"/>
      <c r="G42" s="75">
        <f t="shared" si="83"/>
        <v>0</v>
      </c>
      <c r="H42" s="50"/>
      <c r="I42" s="51"/>
      <c r="J42" s="75">
        <f t="shared" si="84"/>
        <v>0</v>
      </c>
      <c r="K42" s="75">
        <f t="shared" si="85"/>
        <v>0</v>
      </c>
      <c r="L42" s="50"/>
      <c r="M42" s="51"/>
      <c r="N42" s="75">
        <f t="shared" si="86"/>
        <v>0</v>
      </c>
      <c r="O42" s="50"/>
      <c r="P42" s="51"/>
      <c r="Q42" s="75">
        <f t="shared" si="87"/>
        <v>0</v>
      </c>
      <c r="R42" s="75">
        <f t="shared" si="132"/>
        <v>0</v>
      </c>
      <c r="S42" s="85">
        <f t="shared" si="133"/>
        <v>0</v>
      </c>
      <c r="T42" s="75" t="str">
        <f t="shared" si="168"/>
        <v/>
      </c>
      <c r="U42" s="75" t="str">
        <f t="shared" si="151"/>
        <v/>
      </c>
      <c r="V42" s="88">
        <f t="shared" si="135"/>
        <v>0</v>
      </c>
      <c r="W42" s="75" t="str">
        <f t="shared" si="169"/>
        <v/>
      </c>
      <c r="X42" s="85" t="str">
        <f t="shared" si="170"/>
        <v/>
      </c>
      <c r="Y42" s="75" t="str">
        <f t="shared" si="152"/>
        <v/>
      </c>
      <c r="Z42" s="88">
        <f t="shared" si="137"/>
        <v>0</v>
      </c>
      <c r="AA42" s="75" t="str">
        <f t="shared" si="171"/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44742</v>
      </c>
      <c r="B43" s="48"/>
      <c r="C43" s="49"/>
      <c r="D43" s="42"/>
      <c r="E43" s="50"/>
      <c r="F43" s="51"/>
      <c r="G43" s="75">
        <f t="shared" si="83"/>
        <v>0</v>
      </c>
      <c r="H43" s="50"/>
      <c r="I43" s="51"/>
      <c r="J43" s="75">
        <f t="shared" si="84"/>
        <v>0</v>
      </c>
      <c r="K43" s="75">
        <f t="shared" si="85"/>
        <v>0</v>
      </c>
      <c r="L43" s="50"/>
      <c r="M43" s="51"/>
      <c r="N43" s="75">
        <f t="shared" si="86"/>
        <v>0</v>
      </c>
      <c r="O43" s="50"/>
      <c r="P43" s="51"/>
      <c r="Q43" s="75">
        <f t="shared" si="87"/>
        <v>0</v>
      </c>
      <c r="R43" s="75">
        <f t="shared" si="132"/>
        <v>0</v>
      </c>
      <c r="S43" s="85">
        <f t="shared" si="133"/>
        <v>0</v>
      </c>
      <c r="T43" s="75" t="str">
        <f t="shared" si="168"/>
        <v/>
      </c>
      <c r="U43" s="75" t="str">
        <f t="shared" si="151"/>
        <v/>
      </c>
      <c r="V43" s="88">
        <f t="shared" si="135"/>
        <v>0</v>
      </c>
      <c r="W43" s="75" t="str">
        <f t="shared" si="169"/>
        <v/>
      </c>
      <c r="X43" s="85" t="str">
        <f t="shared" si="170"/>
        <v/>
      </c>
      <c r="Y43" s="75" t="str">
        <f t="shared" si="152"/>
        <v/>
      </c>
      <c r="Z43" s="88">
        <f t="shared" si="137"/>
        <v>0</v>
      </c>
      <c r="AA43" s="75" t="str">
        <f t="shared" si="171"/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si="83"/>
        <v>0</v>
      </c>
      <c r="H44" s="50"/>
      <c r="I44" s="51"/>
      <c r="J44" s="75">
        <f t="shared" si="84"/>
        <v>0</v>
      </c>
      <c r="K44" s="75">
        <f t="shared" si="85"/>
        <v>0</v>
      </c>
      <c r="L44" s="50"/>
      <c r="M44" s="51"/>
      <c r="N44" s="75">
        <f t="shared" si="86"/>
        <v>0</v>
      </c>
      <c r="O44" s="50"/>
      <c r="P44" s="51"/>
      <c r="Q44" s="75">
        <f t="shared" si="87"/>
        <v>0</v>
      </c>
      <c r="R44" s="75">
        <f t="shared" ref="R44" si="172">Q44-N44</f>
        <v>0</v>
      </c>
      <c r="S44" s="85">
        <f t="shared" ref="S44" si="173">K44+R44</f>
        <v>0</v>
      </c>
      <c r="T44" s="75" t="str">
        <f t="shared" ref="T44" si="174">IF(B44="av",($E$7)*(-1),IF(B44="df",($E$7)*(-1),IF(D44="X","",IF(B44="sd",ROUND(S44-($E$7*(1-$AE$4)),10),IF(S44=0,"",ROUND(S44-$E$7,10))))))</f>
        <v/>
      </c>
      <c r="U44" s="75" t="str">
        <f t="shared" ref="U44" si="175">IF(T44&gt;0,T44,0)</f>
        <v/>
      </c>
      <c r="V44" s="88">
        <f t="shared" ref="V44" si="176">IF(T44&lt;0,T44*(-1),0)</f>
        <v>0</v>
      </c>
      <c r="W44" s="75" t="str">
        <f t="shared" ref="W44" si="177">IF(U44=V44,U44,IF(V44&gt;0,V44,U44))</f>
        <v/>
      </c>
      <c r="X44" s="85" t="str">
        <f t="shared" ref="X44" si="178">IF(D44="X",ROUND(S44-$E$7,10),"")</f>
        <v/>
      </c>
      <c r="Y44" s="75" t="str">
        <f t="shared" ref="Y44" si="179">IF(X44&gt;0,X44,0)</f>
        <v/>
      </c>
      <c r="Z44" s="88">
        <f t="shared" ref="Z44" si="180">IF(X44&lt;0,X44*(-1),0)</f>
        <v>0</v>
      </c>
      <c r="AA44" s="75" t="str">
        <f t="shared" ref="AA44" si="181"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45" priority="31" stopIfTrue="1">
      <formula>$AD15&lt;0</formula>
    </cfRule>
  </conditionalFormatting>
  <conditionalFormatting sqref="W45 AA45">
    <cfRule type="expression" dxfId="44" priority="32" stopIfTrue="1">
      <formula>V$45&gt;U$45</formula>
    </cfRule>
  </conditionalFormatting>
  <conditionalFormatting sqref="T45">
    <cfRule type="expression" dxfId="43" priority="35" stopIfTrue="1">
      <formula>$U$45-$V$45&lt;0</formula>
    </cfRule>
  </conditionalFormatting>
  <conditionalFormatting sqref="W14:W16">
    <cfRule type="cellIs" dxfId="42" priority="19" stopIfTrue="1" operator="equal">
      <formula>$U14</formula>
    </cfRule>
    <cfRule type="cellIs" dxfId="41" priority="20" stopIfTrue="1" operator="equal">
      <formula>$V14</formula>
    </cfRule>
  </conditionalFormatting>
  <conditionalFormatting sqref="AA14:AA16">
    <cfRule type="cellIs" dxfId="40" priority="17" stopIfTrue="1" operator="equal">
      <formula>$Y14</formula>
    </cfRule>
    <cfRule type="cellIs" dxfId="39" priority="18" stopIfTrue="1" operator="equal">
      <formula>$Z14</formula>
    </cfRule>
  </conditionalFormatting>
  <conditionalFormatting sqref="W20:W23">
    <cfRule type="cellIs" dxfId="38" priority="15" stopIfTrue="1" operator="equal">
      <formula>$U20</formula>
    </cfRule>
    <cfRule type="cellIs" dxfId="37" priority="16" stopIfTrue="1" operator="equal">
      <formula>$V20</formula>
    </cfRule>
  </conditionalFormatting>
  <conditionalFormatting sqref="AA20:AA23">
    <cfRule type="cellIs" dxfId="36" priority="13" stopIfTrue="1" operator="equal">
      <formula>$Y20</formula>
    </cfRule>
    <cfRule type="cellIs" dxfId="35" priority="14" stopIfTrue="1" operator="equal">
      <formula>$Z20</formula>
    </cfRule>
  </conditionalFormatting>
  <conditionalFormatting sqref="W26:W30">
    <cfRule type="cellIs" dxfId="34" priority="11" stopIfTrue="1" operator="equal">
      <formula>$U26</formula>
    </cfRule>
    <cfRule type="cellIs" dxfId="33" priority="12" stopIfTrue="1" operator="equal">
      <formula>$V26</formula>
    </cfRule>
  </conditionalFormatting>
  <conditionalFormatting sqref="AA26:AA30">
    <cfRule type="cellIs" dxfId="32" priority="9" stopIfTrue="1" operator="equal">
      <formula>$Y26</formula>
    </cfRule>
    <cfRule type="cellIs" dxfId="31" priority="10" stopIfTrue="1" operator="equal">
      <formula>$Z26</formula>
    </cfRule>
  </conditionalFormatting>
  <conditionalFormatting sqref="W44 W33:W37">
    <cfRule type="cellIs" dxfId="30" priority="7" stopIfTrue="1" operator="equal">
      <formula>$U33</formula>
    </cfRule>
    <cfRule type="cellIs" dxfId="29" priority="8" stopIfTrue="1" operator="equal">
      <formula>$V33</formula>
    </cfRule>
  </conditionalFormatting>
  <conditionalFormatting sqref="AA44 AA33:AA37">
    <cfRule type="cellIs" dxfId="28" priority="5" stopIfTrue="1" operator="equal">
      <formula>$Y33</formula>
    </cfRule>
    <cfRule type="cellIs" dxfId="27" priority="6" stopIfTrue="1" operator="equal">
      <formula>$Z33</formula>
    </cfRule>
  </conditionalFormatting>
  <conditionalFormatting sqref="W40:W43">
    <cfRule type="cellIs" dxfId="26" priority="3" stopIfTrue="1" operator="equal">
      <formula>$U40</formula>
    </cfRule>
    <cfRule type="cellIs" dxfId="25" priority="4" stopIfTrue="1" operator="equal">
      <formula>$V40</formula>
    </cfRule>
  </conditionalFormatting>
  <conditionalFormatting sqref="AA40:AA43">
    <cfRule type="cellIs" dxfId="24" priority="1" stopIfTrue="1" operator="equal">
      <formula>$Y40</formula>
    </cfRule>
    <cfRule type="cellIs" dxfId="23" priority="2" stopIfTrue="1" operator="equal">
      <formula>$Z40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122"/>
  <sheetViews>
    <sheetView workbookViewId="0">
      <selection activeCell="C41" sqref="C41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88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IF(Jun!AE5="","",Jun!AE5)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23"/>
      <c r="P7" s="24"/>
      <c r="AA7" s="23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23"/>
      <c r="P8" s="24"/>
      <c r="AA8" s="23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44743</v>
      </c>
      <c r="B14" s="48"/>
      <c r="C14" s="49"/>
      <c r="D14" s="42"/>
      <c r="E14" s="50"/>
      <c r="F14" s="51"/>
      <c r="G14" s="75">
        <f>IF(E14="",0,CONCATENATE(E14,":",F14))</f>
        <v>0</v>
      </c>
      <c r="H14" s="50"/>
      <c r="I14" s="51"/>
      <c r="J14" s="75">
        <f>IF(H14="",0,CONCATENATE(H14,":",I14))</f>
        <v>0</v>
      </c>
      <c r="K14" s="75">
        <f>J14-G14</f>
        <v>0</v>
      </c>
      <c r="L14" s="50"/>
      <c r="M14" s="51"/>
      <c r="N14" s="75">
        <f>IF(L14="",0,CONCATENATE(L14,":",M14))</f>
        <v>0</v>
      </c>
      <c r="O14" s="50"/>
      <c r="P14" s="51"/>
      <c r="Q14" s="75">
        <f>IF(O14="",0,CONCATENATE(O14,":",P14))</f>
        <v>0</v>
      </c>
      <c r="R14" s="75">
        <f t="shared" ref="R14:R15" si="0">Q14-N14</f>
        <v>0</v>
      </c>
      <c r="S14" s="85">
        <f t="shared" ref="S14:S15" si="1">K14+R14</f>
        <v>0</v>
      </c>
      <c r="T14" s="75" t="str">
        <f t="shared" ref="T14" si="2">IF(B14="av",($E$7)*(-1),IF(B14="df",($E$7)*(-1),IF(D14="X","",IF(B14="sd",ROUND(S14-($E$7*(1-$AE$4)),10),IF(S14=0,"",ROUND(S14-$E$7,10))))))</f>
        <v/>
      </c>
      <c r="U14" s="75" t="str">
        <f t="shared" ref="U14:U15" si="3">IF(T14&gt;0,T14,0)</f>
        <v/>
      </c>
      <c r="V14" s="88">
        <f t="shared" ref="V14:V15" si="4">IF(T14&lt;0,T14*(-1),0)</f>
        <v>0</v>
      </c>
      <c r="W14" s="75" t="str">
        <f t="shared" ref="W14" si="5">IF(U14=V14,U14,IF(V14&gt;0,V14,U14))</f>
        <v/>
      </c>
      <c r="X14" s="85" t="str">
        <f t="shared" ref="X14" si="6">IF(D14="X",ROUND(S14-$E$7,10),"")</f>
        <v/>
      </c>
      <c r="Y14" s="75" t="str">
        <f t="shared" ref="Y14:Y15" si="7">IF(X14&gt;0,X14,0)</f>
        <v/>
      </c>
      <c r="Z14" s="88">
        <f t="shared" ref="Z14:Z15" si="8">IF(X14&lt;0,X14*(-1),0)</f>
        <v>0</v>
      </c>
      <c r="AA14" s="75" t="str">
        <f t="shared" ref="AA14" si="9">IF(Y14=Z14,Y14,IF(Z14&gt;0,Z14,Y14))</f>
        <v/>
      </c>
      <c r="AC14" s="95" t="s">
        <v>89</v>
      </c>
      <c r="AD14" s="96"/>
      <c r="AE14" s="97"/>
      <c r="AF14" s="17"/>
      <c r="AG14" s="18"/>
      <c r="AH14" s="19"/>
      <c r="AI14" s="20"/>
    </row>
    <row r="15" spans="1:40" s="11" customFormat="1" ht="14.25" customHeight="1" x14ac:dyDescent="0.35">
      <c r="A15" s="40">
        <v>44744</v>
      </c>
      <c r="B15" s="41"/>
      <c r="C15" s="42"/>
      <c r="D15" s="42"/>
      <c r="E15" s="43"/>
      <c r="F15" s="44"/>
      <c r="G15" s="75">
        <f t="shared" ref="G15" si="10">IF(E15="",0,CONCATENATE(E15,":",F15))</f>
        <v>0</v>
      </c>
      <c r="H15" s="43"/>
      <c r="I15" s="44"/>
      <c r="J15" s="75">
        <f t="shared" ref="J15" si="11">IF(H15="",0,CONCATENATE(H15,":",I15))</f>
        <v>0</v>
      </c>
      <c r="K15" s="79">
        <f t="shared" ref="K15" si="12">J15-G15</f>
        <v>0</v>
      </c>
      <c r="L15" s="43"/>
      <c r="M15" s="44"/>
      <c r="N15" s="75">
        <f t="shared" ref="N15" si="13">IF(L15="",0,CONCATENATE(L15,":",M15))</f>
        <v>0</v>
      </c>
      <c r="O15" s="43"/>
      <c r="P15" s="44"/>
      <c r="Q15" s="75">
        <f t="shared" ref="Q15" si="14">IF(O15="",0,CONCATENATE(O15,":",P15))</f>
        <v>0</v>
      </c>
      <c r="R15" s="79">
        <f t="shared" si="0"/>
        <v>0</v>
      </c>
      <c r="S15" s="79">
        <f t="shared" si="1"/>
        <v>0</v>
      </c>
      <c r="T15" s="79" t="str">
        <f t="shared" ref="T15:T16" si="15">IF($D15="X","",IF($S15=0,"",ROUND($S15,10)))</f>
        <v/>
      </c>
      <c r="U15" s="79" t="str">
        <f t="shared" si="3"/>
        <v/>
      </c>
      <c r="V15" s="87">
        <f t="shared" si="4"/>
        <v>0</v>
      </c>
      <c r="W15" s="79" t="str">
        <f t="shared" ref="W15:W16" si="16">IF($D15="X","",IF($S15=0,"",ROUND($S15,10)))</f>
        <v/>
      </c>
      <c r="X15" s="79" t="str">
        <f t="shared" ref="X15:X16" si="17">IF($D15="X",ROUND($S15,10),"")</f>
        <v/>
      </c>
      <c r="Y15" s="79" t="str">
        <f t="shared" si="7"/>
        <v/>
      </c>
      <c r="Z15" s="79">
        <f t="shared" si="8"/>
        <v>0</v>
      </c>
      <c r="AA15" s="79" t="str">
        <f t="shared" ref="AA15:AA16" si="18">IF($D15="X",ROUND($S15,10),"")</f>
        <v/>
      </c>
      <c r="AC15" s="45" t="s">
        <v>59</v>
      </c>
      <c r="AD15" s="92">
        <f>Jun!AD17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44745</v>
      </c>
      <c r="B16" s="41"/>
      <c r="C16" s="42"/>
      <c r="D16" s="42"/>
      <c r="E16" s="43"/>
      <c r="F16" s="44"/>
      <c r="G16" s="75">
        <f t="shared" ref="G16:G20" si="19">IF(E16="",0,CONCATENATE(E16,":",F16))</f>
        <v>0</v>
      </c>
      <c r="H16" s="43"/>
      <c r="I16" s="44"/>
      <c r="J16" s="75">
        <f t="shared" ref="J16:J20" si="20">IF(H16="",0,CONCATENATE(H16,":",I16))</f>
        <v>0</v>
      </c>
      <c r="K16" s="79">
        <f t="shared" ref="K16:K20" si="21">J16-G16</f>
        <v>0</v>
      </c>
      <c r="L16" s="43"/>
      <c r="M16" s="44"/>
      <c r="N16" s="75">
        <f t="shared" ref="N16:N20" si="22">IF(L16="",0,CONCATENATE(L16,":",M16))</f>
        <v>0</v>
      </c>
      <c r="O16" s="43"/>
      <c r="P16" s="44"/>
      <c r="Q16" s="75">
        <f t="shared" ref="Q16:Q20" si="23">IF(O16="",0,CONCATENATE(O16,":",P16))</f>
        <v>0</v>
      </c>
      <c r="R16" s="79">
        <f t="shared" ref="R16:R20" si="24">Q16-N16</f>
        <v>0</v>
      </c>
      <c r="S16" s="79">
        <f t="shared" ref="S16:S20" si="25">K16+R16</f>
        <v>0</v>
      </c>
      <c r="T16" s="79" t="str">
        <f t="shared" si="15"/>
        <v/>
      </c>
      <c r="U16" s="79" t="str">
        <f t="shared" ref="U16:U20" si="26">IF(T16&gt;0,T16,0)</f>
        <v/>
      </c>
      <c r="V16" s="87">
        <f t="shared" ref="V16:V20" si="27">IF(T16&lt;0,T16*(-1),0)</f>
        <v>0</v>
      </c>
      <c r="W16" s="79" t="str">
        <f t="shared" si="16"/>
        <v/>
      </c>
      <c r="X16" s="79" t="str">
        <f t="shared" si="17"/>
        <v/>
      </c>
      <c r="Y16" s="79" t="str">
        <f t="shared" ref="Y16:Y20" si="28">IF(X16&gt;0,X16,0)</f>
        <v/>
      </c>
      <c r="Z16" s="79">
        <f t="shared" ref="Z16:Z20" si="29">IF(X16&lt;0,X16*(-1),0)</f>
        <v>0</v>
      </c>
      <c r="AA16" s="79" t="str">
        <f t="shared" si="18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44746</v>
      </c>
      <c r="B17" s="48"/>
      <c r="C17" s="49"/>
      <c r="D17" s="42"/>
      <c r="E17" s="50"/>
      <c r="F17" s="51"/>
      <c r="G17" s="75">
        <f t="shared" ref="G17" si="30">IF(E17="",0,CONCATENATE(E17,":",F17))</f>
        <v>0</v>
      </c>
      <c r="H17" s="50"/>
      <c r="I17" s="51"/>
      <c r="J17" s="75">
        <f t="shared" ref="J17" si="31">IF(H17="",0,CONCATENATE(H17,":",I17))</f>
        <v>0</v>
      </c>
      <c r="K17" s="75">
        <f t="shared" ref="K17" si="32">J17-G17</f>
        <v>0</v>
      </c>
      <c r="L17" s="50"/>
      <c r="M17" s="51"/>
      <c r="N17" s="75">
        <f t="shared" ref="N17" si="33">IF(L17="",0,CONCATENATE(L17,":",M17))</f>
        <v>0</v>
      </c>
      <c r="O17" s="50"/>
      <c r="P17" s="51"/>
      <c r="Q17" s="75">
        <f t="shared" ref="Q17" si="34">IF(O17="",0,CONCATENATE(O17,":",P17))</f>
        <v>0</v>
      </c>
      <c r="R17" s="75">
        <f t="shared" ref="R17" si="35">Q17-N17</f>
        <v>0</v>
      </c>
      <c r="S17" s="85">
        <f t="shared" ref="S17" si="36">K17+R17</f>
        <v>0</v>
      </c>
      <c r="T17" s="75" t="str">
        <f t="shared" ref="T17" si="37">IF(B17="av",($E$7)*(-1),IF(B17="df",($E$7)*(-1),IF(D17="X","",IF(B17="sd",ROUND(S17-($E$7*(1-$AE$4)),10),IF(S17=0,"",ROUND(S17-$E$7,10))))))</f>
        <v/>
      </c>
      <c r="U17" s="75" t="str">
        <f t="shared" ref="U17" si="38">IF(T17&gt;0,T17,0)</f>
        <v/>
      </c>
      <c r="V17" s="88">
        <f t="shared" ref="V17" si="39">IF(T17&lt;0,T17*(-1),0)</f>
        <v>0</v>
      </c>
      <c r="W17" s="75" t="str">
        <f t="shared" ref="W17" si="40">IF(U17=V17,U17,IF(V17&gt;0,V17,U17))</f>
        <v/>
      </c>
      <c r="X17" s="85" t="str">
        <f t="shared" ref="X17" si="41">IF(D17="X",ROUND(S17-$E$7,10),"")</f>
        <v/>
      </c>
      <c r="Y17" s="75" t="str">
        <f t="shared" ref="Y17" si="42">IF(X17&gt;0,X17,0)</f>
        <v/>
      </c>
      <c r="Z17" s="88">
        <f t="shared" ref="Z17" si="43">IF(X17&lt;0,X17*(-1),0)</f>
        <v>0</v>
      </c>
      <c r="AA17" s="75" t="str">
        <f t="shared" ref="AA17" si="44"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44747</v>
      </c>
      <c r="B18" s="48"/>
      <c r="C18" s="49"/>
      <c r="D18" s="42"/>
      <c r="E18" s="50"/>
      <c r="F18" s="51"/>
      <c r="G18" s="75">
        <f t="shared" si="19"/>
        <v>0</v>
      </c>
      <c r="H18" s="50"/>
      <c r="I18" s="51"/>
      <c r="J18" s="75">
        <f t="shared" si="20"/>
        <v>0</v>
      </c>
      <c r="K18" s="75">
        <f t="shared" si="21"/>
        <v>0</v>
      </c>
      <c r="L18" s="50"/>
      <c r="M18" s="51"/>
      <c r="N18" s="75">
        <f t="shared" si="22"/>
        <v>0</v>
      </c>
      <c r="O18" s="50"/>
      <c r="P18" s="51"/>
      <c r="Q18" s="75">
        <f t="shared" si="23"/>
        <v>0</v>
      </c>
      <c r="R18" s="75">
        <f t="shared" si="24"/>
        <v>0</v>
      </c>
      <c r="S18" s="85">
        <f t="shared" si="25"/>
        <v>0</v>
      </c>
      <c r="T18" s="75" t="str">
        <f t="shared" ref="T18:T20" si="45">IF(B18="av",($E$7)*(-1),IF(B18="df",($E$7)*(-1),IF(D18="X","",IF(B18="sd",ROUND(S18-($E$7*(1-$AE$4)),10),IF(S18=0,"",ROUND(S18-$E$7,10))))))</f>
        <v/>
      </c>
      <c r="U18" s="75" t="str">
        <f t="shared" si="26"/>
        <v/>
      </c>
      <c r="V18" s="88">
        <f t="shared" si="27"/>
        <v>0</v>
      </c>
      <c r="W18" s="75" t="str">
        <f t="shared" ref="W18:W20" si="46">IF(U18=V18,U18,IF(V18&gt;0,V18,U18))</f>
        <v/>
      </c>
      <c r="X18" s="85" t="str">
        <f t="shared" ref="X18:X20" si="47">IF(D18="X",ROUND(S18-$E$7,10),"")</f>
        <v/>
      </c>
      <c r="Y18" s="75" t="str">
        <f t="shared" si="28"/>
        <v/>
      </c>
      <c r="Z18" s="88">
        <f t="shared" si="29"/>
        <v>0</v>
      </c>
      <c r="AA18" s="75" t="str">
        <f t="shared" ref="AA18:AA20" si="48">IF(Y18=Z18,Y18,IF(Z18&gt;0,Z18,Y18))</f>
        <v/>
      </c>
      <c r="AD18" s="74"/>
      <c r="AE18" s="55"/>
      <c r="AL18" s="53"/>
    </row>
    <row r="19" spans="1:38" s="11" customFormat="1" ht="14.25" customHeight="1" x14ac:dyDescent="0.35">
      <c r="A19" s="47">
        <v>44748</v>
      </c>
      <c r="B19" s="48"/>
      <c r="C19" s="49"/>
      <c r="D19" s="42"/>
      <c r="E19" s="50"/>
      <c r="F19" s="51"/>
      <c r="G19" s="75">
        <f t="shared" si="19"/>
        <v>0</v>
      </c>
      <c r="H19" s="50"/>
      <c r="I19" s="51"/>
      <c r="J19" s="75">
        <f t="shared" si="20"/>
        <v>0</v>
      </c>
      <c r="K19" s="75">
        <f t="shared" si="21"/>
        <v>0</v>
      </c>
      <c r="L19" s="50"/>
      <c r="M19" s="51"/>
      <c r="N19" s="75">
        <f t="shared" si="22"/>
        <v>0</v>
      </c>
      <c r="O19" s="50"/>
      <c r="P19" s="51"/>
      <c r="Q19" s="75">
        <f t="shared" si="23"/>
        <v>0</v>
      </c>
      <c r="R19" s="75">
        <f t="shared" si="24"/>
        <v>0</v>
      </c>
      <c r="S19" s="85">
        <f t="shared" si="25"/>
        <v>0</v>
      </c>
      <c r="T19" s="75" t="str">
        <f t="shared" si="45"/>
        <v/>
      </c>
      <c r="U19" s="75" t="str">
        <f t="shared" si="26"/>
        <v/>
      </c>
      <c r="V19" s="88">
        <f t="shared" si="27"/>
        <v>0</v>
      </c>
      <c r="W19" s="75" t="str">
        <f t="shared" si="46"/>
        <v/>
      </c>
      <c r="X19" s="85" t="str">
        <f t="shared" si="47"/>
        <v/>
      </c>
      <c r="Y19" s="75" t="str">
        <f t="shared" si="28"/>
        <v/>
      </c>
      <c r="Z19" s="88">
        <f t="shared" si="29"/>
        <v>0</v>
      </c>
      <c r="AA19" s="75" t="str">
        <f t="shared" si="48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44749</v>
      </c>
      <c r="B20" s="48"/>
      <c r="C20" s="49"/>
      <c r="D20" s="42"/>
      <c r="E20" s="50"/>
      <c r="F20" s="51"/>
      <c r="G20" s="75">
        <f t="shared" si="19"/>
        <v>0</v>
      </c>
      <c r="H20" s="50"/>
      <c r="I20" s="51"/>
      <c r="J20" s="75">
        <f t="shared" si="20"/>
        <v>0</v>
      </c>
      <c r="K20" s="75">
        <f t="shared" si="21"/>
        <v>0</v>
      </c>
      <c r="L20" s="50"/>
      <c r="M20" s="51"/>
      <c r="N20" s="75">
        <f t="shared" si="22"/>
        <v>0</v>
      </c>
      <c r="O20" s="50"/>
      <c r="P20" s="51"/>
      <c r="Q20" s="75">
        <f t="shared" si="23"/>
        <v>0</v>
      </c>
      <c r="R20" s="75">
        <f t="shared" si="24"/>
        <v>0</v>
      </c>
      <c r="S20" s="85">
        <f t="shared" si="25"/>
        <v>0</v>
      </c>
      <c r="T20" s="75" t="str">
        <f t="shared" si="45"/>
        <v/>
      </c>
      <c r="U20" s="75" t="str">
        <f t="shared" si="26"/>
        <v/>
      </c>
      <c r="V20" s="88">
        <f t="shared" si="27"/>
        <v>0</v>
      </c>
      <c r="W20" s="75" t="str">
        <f t="shared" si="46"/>
        <v/>
      </c>
      <c r="X20" s="85" t="str">
        <f t="shared" si="47"/>
        <v/>
      </c>
      <c r="Y20" s="75" t="str">
        <f t="shared" si="28"/>
        <v/>
      </c>
      <c r="Z20" s="88">
        <f t="shared" si="29"/>
        <v>0</v>
      </c>
      <c r="AA20" s="75" t="str">
        <f t="shared" si="48"/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44750</v>
      </c>
      <c r="B21" s="48"/>
      <c r="C21" s="49"/>
      <c r="D21" s="42"/>
      <c r="E21" s="50"/>
      <c r="F21" s="51"/>
      <c r="G21" s="75">
        <f>IF(E21="",0,CONCATENATE(E21,":",F21))</f>
        <v>0</v>
      </c>
      <c r="H21" s="50"/>
      <c r="I21" s="51"/>
      <c r="J21" s="75">
        <f>IF(H21="",0,CONCATENATE(H21,":",I21))</f>
        <v>0</v>
      </c>
      <c r="K21" s="75">
        <f>J21-G21</f>
        <v>0</v>
      </c>
      <c r="L21" s="50"/>
      <c r="M21" s="51"/>
      <c r="N21" s="75">
        <f>IF(L21="",0,CONCATENATE(L21,":",M21))</f>
        <v>0</v>
      </c>
      <c r="O21" s="50"/>
      <c r="P21" s="51"/>
      <c r="Q21" s="75">
        <f>IF(O21="",0,CONCATENATE(O21,":",P21))</f>
        <v>0</v>
      </c>
      <c r="R21" s="75">
        <f t="shared" ref="R21:R34" si="49">Q21-N21</f>
        <v>0</v>
      </c>
      <c r="S21" s="85">
        <f t="shared" ref="S21:S34" si="50">K21+R21</f>
        <v>0</v>
      </c>
      <c r="T21" s="75" t="str">
        <f>IF(B21="av",($E$7)*(-1),IF(B21="df",($E$7)*(-1),IF(D21="X","",IF(B21="sd",ROUND(S21-($E$7*(1-$AE$4)),10),IF(S21=0,"",ROUND(S21-$E$7,10))))))</f>
        <v/>
      </c>
      <c r="U21" s="75" t="str">
        <f t="shared" ref="U21:U43" si="51">IF(T21&gt;0,T21,0)</f>
        <v/>
      </c>
      <c r="V21" s="88">
        <f t="shared" ref="V21:V34" si="52">IF(T21&lt;0,T21*(-1),0)</f>
        <v>0</v>
      </c>
      <c r="W21" s="75" t="str">
        <f>IF(U21=V21,U21,IF(V21&gt;0,V21,U21))</f>
        <v/>
      </c>
      <c r="X21" s="85" t="str">
        <f>IF(D21="X",ROUND(S21-$E$7,10),"")</f>
        <v/>
      </c>
      <c r="Y21" s="75" t="str">
        <f t="shared" ref="Y21:Y43" si="53">IF(X21&gt;0,X21,0)</f>
        <v/>
      </c>
      <c r="Z21" s="88">
        <f t="shared" ref="Z21:Z34" si="54">IF(X21&lt;0,X21*(-1),0)</f>
        <v>0</v>
      </c>
      <c r="AA21" s="75" t="str">
        <f>IF(Y21=Z21,Y21,IF(Z21&gt;0,Z21,Y21))</f>
        <v/>
      </c>
      <c r="AD21" s="74"/>
      <c r="AE21" s="25"/>
      <c r="AK21" s="11"/>
      <c r="AL21" s="11"/>
    </row>
    <row r="22" spans="1:38" s="11" customFormat="1" ht="14.25" customHeight="1" x14ac:dyDescent="0.35">
      <c r="A22" s="40">
        <v>44751</v>
      </c>
      <c r="B22" s="41"/>
      <c r="C22" s="42"/>
      <c r="D22" s="42"/>
      <c r="E22" s="43"/>
      <c r="F22" s="44"/>
      <c r="G22" s="75">
        <f t="shared" ref="G22" si="55">IF(E22="",0,CONCATENATE(E22,":",F22))</f>
        <v>0</v>
      </c>
      <c r="H22" s="43"/>
      <c r="I22" s="44"/>
      <c r="J22" s="75">
        <f t="shared" ref="J22" si="56">IF(H22="",0,CONCATENATE(H22,":",I22))</f>
        <v>0</v>
      </c>
      <c r="K22" s="79">
        <f t="shared" ref="K22" si="57">J22-G22</f>
        <v>0</v>
      </c>
      <c r="L22" s="43"/>
      <c r="M22" s="44"/>
      <c r="N22" s="75">
        <f t="shared" ref="N22" si="58">IF(L22="",0,CONCATENATE(L22,":",M22))</f>
        <v>0</v>
      </c>
      <c r="O22" s="43"/>
      <c r="P22" s="44"/>
      <c r="Q22" s="75">
        <f t="shared" ref="Q22" si="59">IF(O22="",0,CONCATENATE(O22,":",P22))</f>
        <v>0</v>
      </c>
      <c r="R22" s="79">
        <f t="shared" si="49"/>
        <v>0</v>
      </c>
      <c r="S22" s="79">
        <f t="shared" si="50"/>
        <v>0</v>
      </c>
      <c r="T22" s="79" t="str">
        <f t="shared" ref="T22:T23" si="60">IF($D22="X","",IF($S22=0,"",ROUND($S22,10)))</f>
        <v/>
      </c>
      <c r="U22" s="79" t="str">
        <f t="shared" si="51"/>
        <v/>
      </c>
      <c r="V22" s="87">
        <f t="shared" si="52"/>
        <v>0</v>
      </c>
      <c r="W22" s="79" t="str">
        <f t="shared" ref="W22:W23" si="61">IF($D22="X","",IF($S22=0,"",ROUND($S22,10)))</f>
        <v/>
      </c>
      <c r="X22" s="79" t="str">
        <f t="shared" ref="X22:X23" si="62">IF($D22="X",ROUND($S22,10),"")</f>
        <v/>
      </c>
      <c r="Y22" s="79" t="str">
        <f t="shared" si="53"/>
        <v/>
      </c>
      <c r="Z22" s="79">
        <f t="shared" si="54"/>
        <v>0</v>
      </c>
      <c r="AA22" s="79" t="str">
        <f t="shared" ref="AA22:AA23" si="63">IF($D22="X",ROUND($S22,10),"")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0">
        <v>44752</v>
      </c>
      <c r="B23" s="41"/>
      <c r="C23" s="42"/>
      <c r="D23" s="42"/>
      <c r="E23" s="43"/>
      <c r="F23" s="44"/>
      <c r="G23" s="75">
        <f t="shared" ref="G23:G27" si="64">IF(E23="",0,CONCATENATE(E23,":",F23))</f>
        <v>0</v>
      </c>
      <c r="H23" s="43"/>
      <c r="I23" s="44"/>
      <c r="J23" s="75">
        <f t="shared" ref="J23:J27" si="65">IF(H23="",0,CONCATENATE(H23,":",I23))</f>
        <v>0</v>
      </c>
      <c r="K23" s="79">
        <f t="shared" ref="K23:K27" si="66">J23-G23</f>
        <v>0</v>
      </c>
      <c r="L23" s="43"/>
      <c r="M23" s="44"/>
      <c r="N23" s="75">
        <f t="shared" ref="N23:N27" si="67">IF(L23="",0,CONCATENATE(L23,":",M23))</f>
        <v>0</v>
      </c>
      <c r="O23" s="43"/>
      <c r="P23" s="44"/>
      <c r="Q23" s="75">
        <f t="shared" ref="Q23:Q27" si="68">IF(O23="",0,CONCATENATE(O23,":",P23))</f>
        <v>0</v>
      </c>
      <c r="R23" s="79">
        <f t="shared" ref="R23:R27" si="69">Q23-N23</f>
        <v>0</v>
      </c>
      <c r="S23" s="79">
        <f t="shared" ref="S23:S27" si="70">K23+R23</f>
        <v>0</v>
      </c>
      <c r="T23" s="79" t="str">
        <f t="shared" si="60"/>
        <v/>
      </c>
      <c r="U23" s="79" t="str">
        <f t="shared" ref="U23:U27" si="71">IF(T23&gt;0,T23,0)</f>
        <v/>
      </c>
      <c r="V23" s="87">
        <f t="shared" ref="V23:V27" si="72">IF(T23&lt;0,T23*(-1),0)</f>
        <v>0</v>
      </c>
      <c r="W23" s="79" t="str">
        <f t="shared" si="61"/>
        <v/>
      </c>
      <c r="X23" s="79" t="str">
        <f t="shared" si="62"/>
        <v/>
      </c>
      <c r="Y23" s="79" t="str">
        <f t="shared" ref="Y23:Y27" si="73">IF(X23&gt;0,X23,0)</f>
        <v/>
      </c>
      <c r="Z23" s="79">
        <f t="shared" ref="Z23:Z27" si="74">IF(X23&lt;0,X23*(-1),0)</f>
        <v>0</v>
      </c>
      <c r="AA23" s="79" t="str">
        <f t="shared" si="63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44753</v>
      </c>
      <c r="B24" s="48"/>
      <c r="C24" s="49"/>
      <c r="D24" s="42"/>
      <c r="E24" s="50"/>
      <c r="F24" s="51"/>
      <c r="G24" s="75">
        <f t="shared" ref="G24" si="75">IF(E24="",0,CONCATENATE(E24,":",F24))</f>
        <v>0</v>
      </c>
      <c r="H24" s="50"/>
      <c r="I24" s="51"/>
      <c r="J24" s="75">
        <f t="shared" ref="J24" si="76">IF(H24="",0,CONCATENATE(H24,":",I24))</f>
        <v>0</v>
      </c>
      <c r="K24" s="75">
        <f t="shared" ref="K24" si="77">J24-G24</f>
        <v>0</v>
      </c>
      <c r="L24" s="50"/>
      <c r="M24" s="51"/>
      <c r="N24" s="75">
        <f t="shared" ref="N24" si="78">IF(L24="",0,CONCATENATE(L24,":",M24))</f>
        <v>0</v>
      </c>
      <c r="O24" s="50"/>
      <c r="P24" s="51"/>
      <c r="Q24" s="75">
        <f t="shared" ref="Q24" si="79">IF(O24="",0,CONCATENATE(O24,":",P24))</f>
        <v>0</v>
      </c>
      <c r="R24" s="75">
        <f t="shared" ref="R24" si="80">Q24-N24</f>
        <v>0</v>
      </c>
      <c r="S24" s="85">
        <f t="shared" ref="S24" si="81">K24+R24</f>
        <v>0</v>
      </c>
      <c r="T24" s="75" t="str">
        <f t="shared" ref="T24" si="82">IF(B24="av",($E$7)*(-1),IF(B24="df",($E$7)*(-1),IF(D24="X","",IF(B24="sd",ROUND(S24-($E$7*(1-$AE$4)),10),IF(S24=0,"",ROUND(S24-$E$7,10))))))</f>
        <v/>
      </c>
      <c r="U24" s="75" t="str">
        <f t="shared" ref="U24" si="83">IF(T24&gt;0,T24,0)</f>
        <v/>
      </c>
      <c r="V24" s="88">
        <f t="shared" ref="V24" si="84">IF(T24&lt;0,T24*(-1),0)</f>
        <v>0</v>
      </c>
      <c r="W24" s="75" t="str">
        <f t="shared" ref="W24" si="85">IF(U24=V24,U24,IF(V24&gt;0,V24,U24))</f>
        <v/>
      </c>
      <c r="X24" s="85" t="str">
        <f t="shared" ref="X24" si="86">IF(D24="X",ROUND(S24-$E$7,10),"")</f>
        <v/>
      </c>
      <c r="Y24" s="75" t="str">
        <f t="shared" ref="Y24" si="87">IF(X24&gt;0,X24,0)</f>
        <v/>
      </c>
      <c r="Z24" s="88">
        <f t="shared" ref="Z24" si="88">IF(X24&lt;0,X24*(-1),0)</f>
        <v>0</v>
      </c>
      <c r="AA24" s="75" t="str">
        <f t="shared" ref="AA24" si="89"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44754</v>
      </c>
      <c r="B25" s="48"/>
      <c r="C25" s="49"/>
      <c r="D25" s="42"/>
      <c r="E25" s="50"/>
      <c r="F25" s="51"/>
      <c r="G25" s="75">
        <f t="shared" si="64"/>
        <v>0</v>
      </c>
      <c r="H25" s="50"/>
      <c r="I25" s="51"/>
      <c r="J25" s="75">
        <f t="shared" si="65"/>
        <v>0</v>
      </c>
      <c r="K25" s="75">
        <f t="shared" si="66"/>
        <v>0</v>
      </c>
      <c r="L25" s="50"/>
      <c r="M25" s="51"/>
      <c r="N25" s="75">
        <f t="shared" si="67"/>
        <v>0</v>
      </c>
      <c r="O25" s="50"/>
      <c r="P25" s="51"/>
      <c r="Q25" s="75">
        <f t="shared" si="68"/>
        <v>0</v>
      </c>
      <c r="R25" s="75">
        <f t="shared" si="69"/>
        <v>0</v>
      </c>
      <c r="S25" s="85">
        <f t="shared" si="70"/>
        <v>0</v>
      </c>
      <c r="T25" s="75" t="str">
        <f t="shared" ref="T25:T27" si="90">IF(B25="av",($E$7)*(-1),IF(B25="df",($E$7)*(-1),IF(D25="X","",IF(B25="sd",ROUND(S25-($E$7*(1-$AE$4)),10),IF(S25=0,"",ROUND(S25-$E$7,10))))))</f>
        <v/>
      </c>
      <c r="U25" s="75" t="str">
        <f t="shared" si="71"/>
        <v/>
      </c>
      <c r="V25" s="88">
        <f t="shared" si="72"/>
        <v>0</v>
      </c>
      <c r="W25" s="75" t="str">
        <f t="shared" ref="W25:W27" si="91">IF(U25=V25,U25,IF(V25&gt;0,V25,U25))</f>
        <v/>
      </c>
      <c r="X25" s="85" t="str">
        <f t="shared" ref="X25:X27" si="92">IF(D25="X",ROUND(S25-$E$7,10),"")</f>
        <v/>
      </c>
      <c r="Y25" s="75" t="str">
        <f t="shared" si="73"/>
        <v/>
      </c>
      <c r="Z25" s="88">
        <f t="shared" si="74"/>
        <v>0</v>
      </c>
      <c r="AA25" s="75" t="str">
        <f t="shared" ref="AA25:AA27" si="93">IF(Y25=Z25,Y25,IF(Z25&gt;0,Z25,Y25))</f>
        <v/>
      </c>
      <c r="AC25" s="45" t="s">
        <v>37</v>
      </c>
      <c r="AD25" s="45"/>
      <c r="AE25" s="46">
        <f>AE23+(AE24*0.5)+Jun!AE25</f>
        <v>0</v>
      </c>
    </row>
    <row r="26" spans="1:38" s="11" customFormat="1" ht="14.25" customHeight="1" x14ac:dyDescent="0.35">
      <c r="A26" s="47">
        <v>44755</v>
      </c>
      <c r="B26" s="48"/>
      <c r="C26" s="49"/>
      <c r="D26" s="42"/>
      <c r="E26" s="50"/>
      <c r="F26" s="51"/>
      <c r="G26" s="75">
        <f t="shared" si="64"/>
        <v>0</v>
      </c>
      <c r="H26" s="50"/>
      <c r="I26" s="51"/>
      <c r="J26" s="75">
        <f t="shared" si="65"/>
        <v>0</v>
      </c>
      <c r="K26" s="75">
        <f t="shared" si="66"/>
        <v>0</v>
      </c>
      <c r="L26" s="50"/>
      <c r="M26" s="51"/>
      <c r="N26" s="75">
        <f t="shared" si="67"/>
        <v>0</v>
      </c>
      <c r="O26" s="50"/>
      <c r="P26" s="51"/>
      <c r="Q26" s="75">
        <f t="shared" si="68"/>
        <v>0</v>
      </c>
      <c r="R26" s="75">
        <f t="shared" si="69"/>
        <v>0</v>
      </c>
      <c r="S26" s="85">
        <f t="shared" si="70"/>
        <v>0</v>
      </c>
      <c r="T26" s="75" t="str">
        <f t="shared" si="90"/>
        <v/>
      </c>
      <c r="U26" s="75" t="str">
        <f t="shared" si="71"/>
        <v/>
      </c>
      <c r="V26" s="88">
        <f t="shared" si="72"/>
        <v>0</v>
      </c>
      <c r="W26" s="75" t="str">
        <f t="shared" si="91"/>
        <v/>
      </c>
      <c r="X26" s="85" t="str">
        <f t="shared" si="92"/>
        <v/>
      </c>
      <c r="Y26" s="75" t="str">
        <f t="shared" si="73"/>
        <v/>
      </c>
      <c r="Z26" s="88">
        <f t="shared" si="74"/>
        <v>0</v>
      </c>
      <c r="AA26" s="75" t="str">
        <f t="shared" si="93"/>
        <v/>
      </c>
      <c r="AE26" s="25"/>
    </row>
    <row r="27" spans="1:38" s="11" customFormat="1" ht="14.25" customHeight="1" x14ac:dyDescent="0.35">
      <c r="A27" s="47">
        <v>44756</v>
      </c>
      <c r="B27" s="48"/>
      <c r="C27" s="49"/>
      <c r="D27" s="42"/>
      <c r="E27" s="50"/>
      <c r="F27" s="51"/>
      <c r="G27" s="75">
        <f t="shared" si="64"/>
        <v>0</v>
      </c>
      <c r="H27" s="50"/>
      <c r="I27" s="51"/>
      <c r="J27" s="75">
        <f t="shared" si="65"/>
        <v>0</v>
      </c>
      <c r="K27" s="75">
        <f t="shared" si="66"/>
        <v>0</v>
      </c>
      <c r="L27" s="50"/>
      <c r="M27" s="51"/>
      <c r="N27" s="75">
        <f t="shared" si="67"/>
        <v>0</v>
      </c>
      <c r="O27" s="50"/>
      <c r="P27" s="51"/>
      <c r="Q27" s="75">
        <f t="shared" si="68"/>
        <v>0</v>
      </c>
      <c r="R27" s="75">
        <f t="shared" si="69"/>
        <v>0</v>
      </c>
      <c r="S27" s="85">
        <f t="shared" si="70"/>
        <v>0</v>
      </c>
      <c r="T27" s="75" t="str">
        <f t="shared" si="90"/>
        <v/>
      </c>
      <c r="U27" s="75" t="str">
        <f t="shared" si="71"/>
        <v/>
      </c>
      <c r="V27" s="88">
        <f t="shared" si="72"/>
        <v>0</v>
      </c>
      <c r="W27" s="75" t="str">
        <f t="shared" si="91"/>
        <v/>
      </c>
      <c r="X27" s="85" t="str">
        <f t="shared" si="92"/>
        <v/>
      </c>
      <c r="Y27" s="75" t="str">
        <f t="shared" si="73"/>
        <v/>
      </c>
      <c r="Z27" s="88">
        <f t="shared" si="74"/>
        <v>0</v>
      </c>
      <c r="AA27" s="75" t="str">
        <f t="shared" si="93"/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44757</v>
      </c>
      <c r="B28" s="48"/>
      <c r="C28" s="49"/>
      <c r="D28" s="42"/>
      <c r="E28" s="50"/>
      <c r="F28" s="51"/>
      <c r="G28" s="75">
        <f t="shared" ref="G28:G29" si="94">IF(E28="",0,CONCATENATE(E28,":",F28))</f>
        <v>0</v>
      </c>
      <c r="H28" s="50"/>
      <c r="I28" s="51"/>
      <c r="J28" s="75">
        <f t="shared" ref="J28:J29" si="95">IF(H28="",0,CONCATENATE(H28,":",I28))</f>
        <v>0</v>
      </c>
      <c r="K28" s="75">
        <f t="shared" ref="K28:K29" si="96">J28-G28</f>
        <v>0</v>
      </c>
      <c r="L28" s="50"/>
      <c r="M28" s="51"/>
      <c r="N28" s="75">
        <f t="shared" ref="N28:N29" si="97">IF(L28="",0,CONCATENATE(L28,":",M28))</f>
        <v>0</v>
      </c>
      <c r="O28" s="50"/>
      <c r="P28" s="51"/>
      <c r="Q28" s="75">
        <f t="shared" ref="Q28:Q29" si="98">IF(O28="",0,CONCATENATE(O28,":",P28))</f>
        <v>0</v>
      </c>
      <c r="R28" s="75">
        <f t="shared" si="49"/>
        <v>0</v>
      </c>
      <c r="S28" s="85">
        <f t="shared" si="50"/>
        <v>0</v>
      </c>
      <c r="T28" s="75" t="str">
        <f>IF(B28="av",($E$7)*(-1),IF(B28="df",($E$7)*(-1),IF(D28="X","",IF(B28="sd",ROUND(S28-($E$7*(1-$AE$4)),10),IF(S28=0,"",ROUND(S28-$E$7,10))))))</f>
        <v/>
      </c>
      <c r="U28" s="75" t="str">
        <f t="shared" ref="U28:U29" si="99">IF(T28&gt;0,T28,0)</f>
        <v/>
      </c>
      <c r="V28" s="88">
        <f t="shared" si="52"/>
        <v>0</v>
      </c>
      <c r="W28" s="75" t="str">
        <f>IF(U28=V28,U28,IF(V28&gt;0,V28,U28))</f>
        <v/>
      </c>
      <c r="X28" s="85" t="str">
        <f>IF(D28="X",ROUND(S28-$E$7,10),"")</f>
        <v/>
      </c>
      <c r="Y28" s="75" t="str">
        <f t="shared" ref="Y28:Y29" si="100">IF(X28&gt;0,X28,0)</f>
        <v/>
      </c>
      <c r="Z28" s="88">
        <f t="shared" si="54"/>
        <v>0</v>
      </c>
      <c r="AA28" s="75" t="str">
        <f>IF(Y28=Z28,Y28,IF(Z28&gt;0,Z28,Y28))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44758</v>
      </c>
      <c r="B29" s="41"/>
      <c r="C29" s="42"/>
      <c r="D29" s="42"/>
      <c r="E29" s="43"/>
      <c r="F29" s="44"/>
      <c r="G29" s="75">
        <f t="shared" si="94"/>
        <v>0</v>
      </c>
      <c r="H29" s="43"/>
      <c r="I29" s="44"/>
      <c r="J29" s="75">
        <f t="shared" si="95"/>
        <v>0</v>
      </c>
      <c r="K29" s="79">
        <f t="shared" si="96"/>
        <v>0</v>
      </c>
      <c r="L29" s="43"/>
      <c r="M29" s="44"/>
      <c r="N29" s="75">
        <f t="shared" si="97"/>
        <v>0</v>
      </c>
      <c r="O29" s="43"/>
      <c r="P29" s="44"/>
      <c r="Q29" s="75">
        <f t="shared" si="98"/>
        <v>0</v>
      </c>
      <c r="R29" s="79">
        <f t="shared" ref="R29" si="101">Q29-N29</f>
        <v>0</v>
      </c>
      <c r="S29" s="79">
        <f t="shared" ref="S29" si="102">K29+R29</f>
        <v>0</v>
      </c>
      <c r="T29" s="79" t="str">
        <f t="shared" ref="T29:T30" si="103">IF($D29="X","",IF($S29=0,"",ROUND($S29,10)))</f>
        <v/>
      </c>
      <c r="U29" s="79" t="str">
        <f t="shared" si="99"/>
        <v/>
      </c>
      <c r="V29" s="87">
        <f t="shared" ref="V29" si="104">IF(T29&lt;0,T29*(-1),0)</f>
        <v>0</v>
      </c>
      <c r="W29" s="79" t="str">
        <f t="shared" ref="W29:W30" si="105">IF($D29="X","",IF($S29=0,"",ROUND($S29,10)))</f>
        <v/>
      </c>
      <c r="X29" s="79" t="str">
        <f t="shared" ref="X29:X30" si="106">IF($D29="X",ROUND($S29,10),"")</f>
        <v/>
      </c>
      <c r="Y29" s="79" t="str">
        <f t="shared" si="100"/>
        <v/>
      </c>
      <c r="Z29" s="79">
        <f t="shared" ref="Z29" si="107">IF(X29&lt;0,X29*(-1),0)</f>
        <v>0</v>
      </c>
      <c r="AA29" s="79"/>
      <c r="AC29" s="45" t="s">
        <v>39</v>
      </c>
      <c r="AD29" s="92">
        <f>AD28+Jun!AD29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44759</v>
      </c>
      <c r="B30" s="41"/>
      <c r="C30" s="42"/>
      <c r="D30" s="42"/>
      <c r="E30" s="43"/>
      <c r="F30" s="44"/>
      <c r="G30" s="75">
        <f t="shared" ref="G30:G34" si="108">IF(E30="",0,CONCATENATE(E30,":",F30))</f>
        <v>0</v>
      </c>
      <c r="H30" s="43"/>
      <c r="I30" s="44"/>
      <c r="J30" s="75">
        <f t="shared" ref="J30:J34" si="109">IF(H30="",0,CONCATENATE(H30,":",I30))</f>
        <v>0</v>
      </c>
      <c r="K30" s="79">
        <f t="shared" ref="K30:K34" si="110">J30-G30</f>
        <v>0</v>
      </c>
      <c r="L30" s="43"/>
      <c r="M30" s="44"/>
      <c r="N30" s="75">
        <f t="shared" ref="N30:N34" si="111">IF(L30="",0,CONCATENATE(L30,":",M30))</f>
        <v>0</v>
      </c>
      <c r="O30" s="43"/>
      <c r="P30" s="44"/>
      <c r="Q30" s="75">
        <f t="shared" ref="Q30:Q34" si="112">IF(O30="",0,CONCATENATE(O30,":",P30))</f>
        <v>0</v>
      </c>
      <c r="R30" s="79">
        <f t="shared" si="49"/>
        <v>0</v>
      </c>
      <c r="S30" s="79">
        <f t="shared" si="50"/>
        <v>0</v>
      </c>
      <c r="T30" s="79" t="str">
        <f t="shared" si="103"/>
        <v/>
      </c>
      <c r="U30" s="79" t="str">
        <f t="shared" ref="U30:U34" si="113">IF(T30&gt;0,T30,0)</f>
        <v/>
      </c>
      <c r="V30" s="87">
        <f t="shared" si="52"/>
        <v>0</v>
      </c>
      <c r="W30" s="79" t="str">
        <f t="shared" si="105"/>
        <v/>
      </c>
      <c r="X30" s="79" t="str">
        <f t="shared" si="106"/>
        <v/>
      </c>
      <c r="Y30" s="79" t="str">
        <f t="shared" ref="Y30:Y34" si="114">IF(X30&gt;0,X30,0)</f>
        <v/>
      </c>
      <c r="Z30" s="79">
        <f t="shared" si="54"/>
        <v>0</v>
      </c>
      <c r="AA30" s="79"/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44760</v>
      </c>
      <c r="B31" s="48"/>
      <c r="C31" s="49"/>
      <c r="D31" s="42"/>
      <c r="E31" s="50"/>
      <c r="F31" s="51"/>
      <c r="G31" s="75">
        <f t="shared" ref="G31" si="115">IF(E31="",0,CONCATENATE(E31,":",F31))</f>
        <v>0</v>
      </c>
      <c r="H31" s="50"/>
      <c r="I31" s="51"/>
      <c r="J31" s="75">
        <f t="shared" ref="J31" si="116">IF(H31="",0,CONCATENATE(H31,":",I31))</f>
        <v>0</v>
      </c>
      <c r="K31" s="75">
        <f t="shared" ref="K31" si="117">J31-G31</f>
        <v>0</v>
      </c>
      <c r="L31" s="50"/>
      <c r="M31" s="51"/>
      <c r="N31" s="75">
        <f t="shared" ref="N31" si="118">IF(L31="",0,CONCATENATE(L31,":",M31))</f>
        <v>0</v>
      </c>
      <c r="O31" s="50"/>
      <c r="P31" s="51"/>
      <c r="Q31" s="75">
        <f t="shared" ref="Q31" si="119">IF(O31="",0,CONCATENATE(O31,":",P31))</f>
        <v>0</v>
      </c>
      <c r="R31" s="75">
        <f t="shared" ref="R31" si="120">Q31-N31</f>
        <v>0</v>
      </c>
      <c r="S31" s="85">
        <f t="shared" ref="S31" si="121">K31+R31</f>
        <v>0</v>
      </c>
      <c r="T31" s="75" t="str">
        <f t="shared" ref="T31" si="122">IF(B31="av",($E$7)*(-1),IF(B31="df",($E$7)*(-1),IF(D31="X","",IF(B31="sd",ROUND(S31-($E$7*(1-$AE$4)),10),IF(S31=0,"",ROUND(S31-$E$7,10))))))</f>
        <v/>
      </c>
      <c r="U31" s="75" t="str">
        <f t="shared" ref="U31" si="123">IF(T31&gt;0,T31,0)</f>
        <v/>
      </c>
      <c r="V31" s="88">
        <f t="shared" ref="V31" si="124">IF(T31&lt;0,T31*(-1),0)</f>
        <v>0</v>
      </c>
      <c r="W31" s="75" t="str">
        <f t="shared" ref="W31" si="125">IF(U31=V31,U31,IF(V31&gt;0,V31,U31))</f>
        <v/>
      </c>
      <c r="X31" s="85" t="str">
        <f t="shared" ref="X31" si="126">IF(D31="X",ROUND(S31-$E$7,10),"")</f>
        <v/>
      </c>
      <c r="Y31" s="75" t="str">
        <f t="shared" ref="Y31" si="127">IF(X31&gt;0,X31,0)</f>
        <v/>
      </c>
      <c r="Z31" s="88">
        <f t="shared" ref="Z31" si="128">IF(X31&lt;0,X31*(-1),0)</f>
        <v>0</v>
      </c>
      <c r="AA31" s="75" t="str">
        <f t="shared" ref="AA31" si="129">IF(Y31=Z31,Y31,IF(Z31&gt;0,Z31,Y31))</f>
        <v/>
      </c>
      <c r="AE31" s="25"/>
    </row>
    <row r="32" spans="1:38" s="11" customFormat="1" ht="14.25" customHeight="1" x14ac:dyDescent="0.35">
      <c r="A32" s="47">
        <v>44761</v>
      </c>
      <c r="B32" s="48"/>
      <c r="C32" s="49"/>
      <c r="D32" s="42"/>
      <c r="E32" s="50"/>
      <c r="F32" s="51"/>
      <c r="G32" s="75">
        <f t="shared" si="108"/>
        <v>0</v>
      </c>
      <c r="H32" s="50"/>
      <c r="I32" s="51"/>
      <c r="J32" s="75">
        <f t="shared" si="109"/>
        <v>0</v>
      </c>
      <c r="K32" s="75">
        <f t="shared" si="110"/>
        <v>0</v>
      </c>
      <c r="L32" s="50"/>
      <c r="M32" s="51"/>
      <c r="N32" s="75">
        <f t="shared" si="111"/>
        <v>0</v>
      </c>
      <c r="O32" s="50"/>
      <c r="P32" s="51"/>
      <c r="Q32" s="75">
        <f t="shared" si="112"/>
        <v>0</v>
      </c>
      <c r="R32" s="75">
        <f t="shared" si="49"/>
        <v>0</v>
      </c>
      <c r="S32" s="85">
        <f t="shared" si="50"/>
        <v>0</v>
      </c>
      <c r="T32" s="75" t="str">
        <f t="shared" ref="T32:T34" si="130">IF(B32="av",($E$7)*(-1),IF(B32="df",($E$7)*(-1),IF(D32="X","",IF(B32="sd",ROUND(S32-($E$7*(1-$AE$4)),10),IF(S32=0,"",ROUND(S32-$E$7,10))))))</f>
        <v/>
      </c>
      <c r="U32" s="75" t="str">
        <f t="shared" si="113"/>
        <v/>
      </c>
      <c r="V32" s="88">
        <f t="shared" si="52"/>
        <v>0</v>
      </c>
      <c r="W32" s="75" t="str">
        <f t="shared" ref="W32:W34" si="131">IF(U32=V32,U32,IF(V32&gt;0,V32,U32))</f>
        <v/>
      </c>
      <c r="X32" s="85" t="str">
        <f t="shared" ref="X32:X34" si="132">IF(D32="X",ROUND(S32-$E$7,10),"")</f>
        <v/>
      </c>
      <c r="Y32" s="75" t="str">
        <f t="shared" si="114"/>
        <v/>
      </c>
      <c r="Z32" s="88">
        <f t="shared" si="54"/>
        <v>0</v>
      </c>
      <c r="AA32" s="75" t="str">
        <f t="shared" ref="AA32:AA34" si="133">IF(Y32=Z32,Y32,IF(Z32&gt;0,Z32,Y32))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44762</v>
      </c>
      <c r="B33" s="48"/>
      <c r="C33" s="49"/>
      <c r="D33" s="42"/>
      <c r="E33" s="50"/>
      <c r="F33" s="51"/>
      <c r="G33" s="75">
        <f t="shared" si="108"/>
        <v>0</v>
      </c>
      <c r="H33" s="50"/>
      <c r="I33" s="51"/>
      <c r="J33" s="75">
        <f t="shared" si="109"/>
        <v>0</v>
      </c>
      <c r="K33" s="75">
        <f t="shared" si="110"/>
        <v>0</v>
      </c>
      <c r="L33" s="50"/>
      <c r="M33" s="51"/>
      <c r="N33" s="75">
        <f t="shared" si="111"/>
        <v>0</v>
      </c>
      <c r="O33" s="50"/>
      <c r="P33" s="51"/>
      <c r="Q33" s="75">
        <f t="shared" si="112"/>
        <v>0</v>
      </c>
      <c r="R33" s="75">
        <f t="shared" si="49"/>
        <v>0</v>
      </c>
      <c r="S33" s="85">
        <f t="shared" si="50"/>
        <v>0</v>
      </c>
      <c r="T33" s="75" t="str">
        <f t="shared" si="130"/>
        <v/>
      </c>
      <c r="U33" s="75" t="str">
        <f t="shared" si="113"/>
        <v/>
      </c>
      <c r="V33" s="88">
        <f t="shared" si="52"/>
        <v>0</v>
      </c>
      <c r="W33" s="75" t="str">
        <f t="shared" si="131"/>
        <v/>
      </c>
      <c r="X33" s="85" t="str">
        <f t="shared" si="132"/>
        <v/>
      </c>
      <c r="Y33" s="75" t="str">
        <f t="shared" si="114"/>
        <v/>
      </c>
      <c r="Z33" s="88">
        <f t="shared" si="54"/>
        <v>0</v>
      </c>
      <c r="AA33" s="75" t="str">
        <f t="shared" si="133"/>
        <v/>
      </c>
      <c r="AC33" s="58" t="s">
        <v>42</v>
      </c>
      <c r="AD33" s="58"/>
      <c r="AE33" s="60">
        <f>IF($AE$5-(COUNTIF(B$14:B$44,"f")+($AE$5-Jun!AE33))&gt;-1,Jun!AE33-COUNTIF(B$14:B$44,"f"),0)</f>
        <v>25</v>
      </c>
    </row>
    <row r="34" spans="1:31" s="11" customFormat="1" ht="14.25" customHeight="1" x14ac:dyDescent="0.35">
      <c r="A34" s="47">
        <v>44763</v>
      </c>
      <c r="B34" s="48"/>
      <c r="C34" s="49"/>
      <c r="D34" s="42"/>
      <c r="E34" s="50"/>
      <c r="F34" s="51"/>
      <c r="G34" s="75">
        <f t="shared" si="108"/>
        <v>0</v>
      </c>
      <c r="H34" s="50"/>
      <c r="I34" s="51"/>
      <c r="J34" s="75">
        <f t="shared" si="109"/>
        <v>0</v>
      </c>
      <c r="K34" s="75">
        <f t="shared" si="110"/>
        <v>0</v>
      </c>
      <c r="L34" s="50"/>
      <c r="M34" s="51"/>
      <c r="N34" s="75">
        <f t="shared" si="111"/>
        <v>0</v>
      </c>
      <c r="O34" s="50"/>
      <c r="P34" s="51"/>
      <c r="Q34" s="75">
        <f t="shared" si="112"/>
        <v>0</v>
      </c>
      <c r="R34" s="75">
        <f t="shared" si="49"/>
        <v>0</v>
      </c>
      <c r="S34" s="85">
        <f t="shared" si="50"/>
        <v>0</v>
      </c>
      <c r="T34" s="75" t="str">
        <f t="shared" si="130"/>
        <v/>
      </c>
      <c r="U34" s="75" t="str">
        <f t="shared" si="113"/>
        <v/>
      </c>
      <c r="V34" s="88">
        <f t="shared" si="52"/>
        <v>0</v>
      </c>
      <c r="W34" s="75" t="str">
        <f t="shared" si="131"/>
        <v/>
      </c>
      <c r="X34" s="85" t="str">
        <f t="shared" si="132"/>
        <v/>
      </c>
      <c r="Y34" s="75" t="str">
        <f t="shared" si="114"/>
        <v/>
      </c>
      <c r="Z34" s="88">
        <f t="shared" si="54"/>
        <v>0</v>
      </c>
      <c r="AA34" s="75" t="str">
        <f t="shared" si="133"/>
        <v/>
      </c>
      <c r="AC34" s="61" t="s">
        <v>43</v>
      </c>
      <c r="AD34" s="61"/>
      <c r="AE34" s="46">
        <f>IF(Jun!AE34&gt;0,Jun!AE34+COUNTIF(B$14:B$44,"f"),IF(COUNTIF(B$14:B$44,"f")&gt;Jun!AE33,COUNTIF(B$14:B$44,"f")-Jun!AE33,0))</f>
        <v>0</v>
      </c>
    </row>
    <row r="35" spans="1:31" s="11" customFormat="1" ht="14.25" customHeight="1" x14ac:dyDescent="0.35">
      <c r="A35" s="47">
        <v>44764</v>
      </c>
      <c r="B35" s="48"/>
      <c r="C35" s="49"/>
      <c r="D35" s="42"/>
      <c r="E35" s="50"/>
      <c r="F35" s="51"/>
      <c r="G35" s="75">
        <f>IF(E35="",0,CONCATENATE(E35,":",F35))</f>
        <v>0</v>
      </c>
      <c r="H35" s="50"/>
      <c r="I35" s="51"/>
      <c r="J35" s="75">
        <f>IF(H35="",0,CONCATENATE(H35,":",I35))</f>
        <v>0</v>
      </c>
      <c r="K35" s="75">
        <f>J35-G35</f>
        <v>0</v>
      </c>
      <c r="L35" s="50"/>
      <c r="M35" s="51"/>
      <c r="N35" s="75">
        <f>IF(L35="",0,CONCATENATE(L35,":",M35))</f>
        <v>0</v>
      </c>
      <c r="O35" s="50"/>
      <c r="P35" s="51"/>
      <c r="Q35" s="75">
        <f>IF(O35="",0,CONCATENATE(O35,":",P35))</f>
        <v>0</v>
      </c>
      <c r="R35" s="75">
        <f t="shared" ref="R35:R36" si="134">Q35-N35</f>
        <v>0</v>
      </c>
      <c r="S35" s="85">
        <f t="shared" ref="S35:S36" si="135">K35+R35</f>
        <v>0</v>
      </c>
      <c r="T35" s="75" t="str">
        <f>IF(B35="av",($E$7)*(-1),IF(B35="df",($E$7)*(-1),IF(D35="X","",IF(B35="sd",ROUND(S35-($E$7*(1-$AE$4)),10),IF(S35=0,"",ROUND(S35-$E$7,10))))))</f>
        <v/>
      </c>
      <c r="U35" s="75" t="str">
        <f t="shared" si="51"/>
        <v/>
      </c>
      <c r="V35" s="88">
        <f t="shared" ref="V35:V36" si="136">IF(T35&lt;0,T35*(-1),0)</f>
        <v>0</v>
      </c>
      <c r="W35" s="75" t="str">
        <f>IF(U35=V35,U35,IF(V35&gt;0,V35,U35))</f>
        <v/>
      </c>
      <c r="X35" s="85" t="str">
        <f>IF(D35="X",ROUND(S35-$E$7,10),"")</f>
        <v/>
      </c>
      <c r="Y35" s="75" t="str">
        <f t="shared" si="53"/>
        <v/>
      </c>
      <c r="Z35" s="88">
        <f t="shared" ref="Z35:Z36" si="137">IF(X35&lt;0,X35*(-1),0)</f>
        <v>0</v>
      </c>
      <c r="AA35" s="75" t="str">
        <f>IF(Y35=Z35,Y35,IF(Z35&gt;0,Z35,Y35))</f>
        <v/>
      </c>
      <c r="AC35" s="58" t="s">
        <v>44</v>
      </c>
      <c r="AD35" s="58"/>
      <c r="AE35" s="60">
        <f>IF($AE$6-(COUNTIF(B$14:B$44,"s")+($AE$6-Jun!AE35))&gt;-1,Jun!AE35-COUNTIF(B$14:B$44,"s"),0)</f>
        <v>0</v>
      </c>
    </row>
    <row r="36" spans="1:31" s="11" customFormat="1" ht="14.25" customHeight="1" x14ac:dyDescent="0.35">
      <c r="A36" s="40">
        <v>44765</v>
      </c>
      <c r="B36" s="41"/>
      <c r="C36" s="42"/>
      <c r="D36" s="42"/>
      <c r="E36" s="43"/>
      <c r="F36" s="44"/>
      <c r="G36" s="75">
        <f t="shared" ref="G36" si="138">IF(E36="",0,CONCATENATE(E36,":",F36))</f>
        <v>0</v>
      </c>
      <c r="H36" s="43"/>
      <c r="I36" s="44"/>
      <c r="J36" s="75">
        <f t="shared" ref="J36" si="139">IF(H36="",0,CONCATENATE(H36,":",I36))</f>
        <v>0</v>
      </c>
      <c r="K36" s="79">
        <f t="shared" ref="K36" si="140">J36-G36</f>
        <v>0</v>
      </c>
      <c r="L36" s="43"/>
      <c r="M36" s="44"/>
      <c r="N36" s="75">
        <f t="shared" ref="N36" si="141">IF(L36="",0,CONCATENATE(L36,":",M36))</f>
        <v>0</v>
      </c>
      <c r="O36" s="43"/>
      <c r="P36" s="44"/>
      <c r="Q36" s="75">
        <f t="shared" ref="Q36" si="142">IF(O36="",0,CONCATENATE(O36,":",P36))</f>
        <v>0</v>
      </c>
      <c r="R36" s="79">
        <f t="shared" si="134"/>
        <v>0</v>
      </c>
      <c r="S36" s="79">
        <f t="shared" si="135"/>
        <v>0</v>
      </c>
      <c r="T36" s="79" t="str">
        <f t="shared" ref="T36:T37" si="143">IF($D36="X","",IF($S36=0,"",ROUND($S36,10)))</f>
        <v/>
      </c>
      <c r="U36" s="79" t="str">
        <f t="shared" si="51"/>
        <v/>
      </c>
      <c r="V36" s="87">
        <f t="shared" si="136"/>
        <v>0</v>
      </c>
      <c r="W36" s="79" t="str">
        <f t="shared" ref="W36:W37" si="144">IF($D36="X","",IF($S36=0,"",ROUND($S36,10)))</f>
        <v/>
      </c>
      <c r="X36" s="79" t="str">
        <f t="shared" ref="X36:X37" si="145">IF($D36="X",ROUND($S36,10),"")</f>
        <v/>
      </c>
      <c r="Y36" s="79" t="str">
        <f t="shared" si="53"/>
        <v/>
      </c>
      <c r="Z36" s="79">
        <f t="shared" si="137"/>
        <v>0</v>
      </c>
      <c r="AA36" s="79" t="str">
        <f t="shared" ref="AA36:AA37" si="146">IF($D36="X",ROUND($S36,10),"")</f>
        <v/>
      </c>
      <c r="AC36" s="58" t="s">
        <v>45</v>
      </c>
      <c r="AD36" s="58"/>
      <c r="AE36" s="46">
        <f>COUNTIF(B$14:B$44,"vp")+Jun!AE36</f>
        <v>0</v>
      </c>
    </row>
    <row r="37" spans="1:31" s="11" customFormat="1" ht="14.25" customHeight="1" x14ac:dyDescent="0.35">
      <c r="A37" s="40">
        <v>44766</v>
      </c>
      <c r="B37" s="41"/>
      <c r="C37" s="42"/>
      <c r="D37" s="42"/>
      <c r="E37" s="43"/>
      <c r="F37" s="44"/>
      <c r="G37" s="75">
        <f t="shared" ref="G37:G41" si="147">IF(E37="",0,CONCATENATE(E37,":",F37))</f>
        <v>0</v>
      </c>
      <c r="H37" s="43"/>
      <c r="I37" s="44"/>
      <c r="J37" s="75">
        <f t="shared" ref="J37:J41" si="148">IF(H37="",0,CONCATENATE(H37,":",I37))</f>
        <v>0</v>
      </c>
      <c r="K37" s="79">
        <f t="shared" ref="K37:K41" si="149">J37-G37</f>
        <v>0</v>
      </c>
      <c r="L37" s="43"/>
      <c r="M37" s="44"/>
      <c r="N37" s="75">
        <f t="shared" ref="N37:N41" si="150">IF(L37="",0,CONCATENATE(L37,":",M37))</f>
        <v>0</v>
      </c>
      <c r="O37" s="43"/>
      <c r="P37" s="44"/>
      <c r="Q37" s="75">
        <f t="shared" ref="Q37:Q41" si="151">IF(O37="",0,CONCATENATE(O37,":",P37))</f>
        <v>0</v>
      </c>
      <c r="R37" s="79">
        <f t="shared" ref="R37:R41" si="152">Q37-N37</f>
        <v>0</v>
      </c>
      <c r="S37" s="79">
        <f t="shared" ref="S37:S41" si="153">K37+R37</f>
        <v>0</v>
      </c>
      <c r="T37" s="79" t="str">
        <f t="shared" si="143"/>
        <v/>
      </c>
      <c r="U37" s="79" t="str">
        <f t="shared" ref="U37:U41" si="154">IF(T37&gt;0,T37,0)</f>
        <v/>
      </c>
      <c r="V37" s="87">
        <f t="shared" ref="V37:V41" si="155">IF(T37&lt;0,T37*(-1),0)</f>
        <v>0</v>
      </c>
      <c r="W37" s="79" t="str">
        <f t="shared" si="144"/>
        <v/>
      </c>
      <c r="X37" s="79" t="str">
        <f t="shared" si="145"/>
        <v/>
      </c>
      <c r="Y37" s="79" t="str">
        <f t="shared" ref="Y37:Y41" si="156">IF(X37&gt;0,X37,0)</f>
        <v/>
      </c>
      <c r="Z37" s="79">
        <f t="shared" ref="Z37:Z41" si="157">IF(X37&lt;0,X37*(-1),0)</f>
        <v>0</v>
      </c>
      <c r="AA37" s="79" t="str">
        <f t="shared" si="146"/>
        <v/>
      </c>
      <c r="AC37" s="58" t="s">
        <v>46</v>
      </c>
      <c r="AD37" s="58"/>
      <c r="AE37" s="46">
        <f>COUNTIF(B$14:B$44,"sb")+Jun!AE37</f>
        <v>0</v>
      </c>
    </row>
    <row r="38" spans="1:31" s="11" customFormat="1" ht="14.25" customHeight="1" x14ac:dyDescent="0.35">
      <c r="A38" s="47">
        <v>44767</v>
      </c>
      <c r="B38" s="48"/>
      <c r="C38" s="49"/>
      <c r="D38" s="42"/>
      <c r="E38" s="50"/>
      <c r="F38" s="51"/>
      <c r="G38" s="75">
        <f t="shared" ref="G38" si="158">IF(E38="",0,CONCATENATE(E38,":",F38))</f>
        <v>0</v>
      </c>
      <c r="H38" s="50"/>
      <c r="I38" s="51"/>
      <c r="J38" s="75">
        <f t="shared" ref="J38" si="159">IF(H38="",0,CONCATENATE(H38,":",I38))</f>
        <v>0</v>
      </c>
      <c r="K38" s="75">
        <f t="shared" ref="K38" si="160">J38-G38</f>
        <v>0</v>
      </c>
      <c r="L38" s="50"/>
      <c r="M38" s="51"/>
      <c r="N38" s="75">
        <f t="shared" ref="N38" si="161">IF(L38="",0,CONCATENATE(L38,":",M38))</f>
        <v>0</v>
      </c>
      <c r="O38" s="50"/>
      <c r="P38" s="51"/>
      <c r="Q38" s="75">
        <f t="shared" ref="Q38" si="162">IF(O38="",0,CONCATENATE(O38,":",P38))</f>
        <v>0</v>
      </c>
      <c r="R38" s="75">
        <f t="shared" ref="R38" si="163">Q38-N38</f>
        <v>0</v>
      </c>
      <c r="S38" s="85">
        <f t="shared" ref="S38" si="164">K38+R38</f>
        <v>0</v>
      </c>
      <c r="T38" s="75" t="str">
        <f t="shared" ref="T38" si="165">IF(B38="av",($E$7)*(-1),IF(B38="df",($E$7)*(-1),IF(D38="X","",IF(B38="sd",ROUND(S38-($E$7*(1-$AE$4)),10),IF(S38=0,"",ROUND(S38-$E$7,10))))))</f>
        <v/>
      </c>
      <c r="U38" s="75" t="str">
        <f t="shared" ref="U38" si="166">IF(T38&gt;0,T38,0)</f>
        <v/>
      </c>
      <c r="V38" s="88">
        <f t="shared" ref="V38" si="167">IF(T38&lt;0,T38*(-1),0)</f>
        <v>0</v>
      </c>
      <c r="W38" s="75" t="str">
        <f t="shared" ref="W38" si="168">IF(U38=V38,U38,IF(V38&gt;0,V38,U38))</f>
        <v/>
      </c>
      <c r="X38" s="85" t="str">
        <f t="shared" ref="X38" si="169">IF(D38="X",ROUND(S38-$E$7,10),"")</f>
        <v/>
      </c>
      <c r="Y38" s="75" t="str">
        <f t="shared" ref="Y38" si="170">IF(X38&gt;0,X38,0)</f>
        <v/>
      </c>
      <c r="Z38" s="88">
        <f t="shared" ref="Z38" si="171">IF(X38&lt;0,X38*(-1),0)</f>
        <v>0</v>
      </c>
      <c r="AA38" s="75" t="str">
        <f t="shared" ref="AA38" si="172">IF(Y38=Z38,Y38,IF(Z38&gt;0,Z38,Y38))</f>
        <v/>
      </c>
      <c r="AC38" s="62" t="s">
        <v>47</v>
      </c>
      <c r="AD38" s="62"/>
      <c r="AE38" s="46">
        <f>COUNTIF(B$14:B$44,"sm")+Jun!AE38</f>
        <v>0</v>
      </c>
    </row>
    <row r="39" spans="1:31" s="11" customFormat="1" ht="14.25" customHeight="1" x14ac:dyDescent="0.35">
      <c r="A39" s="47">
        <v>44768</v>
      </c>
      <c r="B39" s="48"/>
      <c r="C39" s="49"/>
      <c r="D39" s="42"/>
      <c r="E39" s="50"/>
      <c r="F39" s="51"/>
      <c r="G39" s="75">
        <f t="shared" si="147"/>
        <v>0</v>
      </c>
      <c r="H39" s="50"/>
      <c r="I39" s="51"/>
      <c r="J39" s="75">
        <f t="shared" si="148"/>
        <v>0</v>
      </c>
      <c r="K39" s="75">
        <f t="shared" si="149"/>
        <v>0</v>
      </c>
      <c r="L39" s="50"/>
      <c r="M39" s="51"/>
      <c r="N39" s="75">
        <f t="shared" si="150"/>
        <v>0</v>
      </c>
      <c r="O39" s="50"/>
      <c r="P39" s="51"/>
      <c r="Q39" s="75">
        <f t="shared" si="151"/>
        <v>0</v>
      </c>
      <c r="R39" s="75">
        <f t="shared" si="152"/>
        <v>0</v>
      </c>
      <c r="S39" s="85">
        <f t="shared" si="153"/>
        <v>0</v>
      </c>
      <c r="T39" s="75" t="str">
        <f t="shared" ref="T39:T41" si="173">IF(B39="av",($E$7)*(-1),IF(B39="df",($E$7)*(-1),IF(D39="X","",IF(B39="sd",ROUND(S39-($E$7*(1-$AE$4)),10),IF(S39=0,"",ROUND(S39-$E$7,10))))))</f>
        <v/>
      </c>
      <c r="U39" s="75" t="str">
        <f t="shared" si="154"/>
        <v/>
      </c>
      <c r="V39" s="88">
        <f t="shared" si="155"/>
        <v>0</v>
      </c>
      <c r="W39" s="75" t="str">
        <f t="shared" ref="W39:W41" si="174">IF(U39=V39,U39,IF(V39&gt;0,V39,U39))</f>
        <v/>
      </c>
      <c r="X39" s="85" t="str">
        <f t="shared" ref="X39:X41" si="175">IF(D39="X",ROUND(S39-$E$7,10),"")</f>
        <v/>
      </c>
      <c r="Y39" s="75" t="str">
        <f t="shared" si="156"/>
        <v/>
      </c>
      <c r="Z39" s="88">
        <f t="shared" si="157"/>
        <v>0</v>
      </c>
      <c r="AA39" s="75" t="str">
        <f t="shared" ref="AA39:AA41" si="176">IF(Y39=Z39,Y39,IF(Z39&gt;0,Z39,Y39))</f>
        <v/>
      </c>
      <c r="AC39" s="62" t="s">
        <v>48</v>
      </c>
      <c r="AD39" s="62"/>
      <c r="AE39" s="46">
        <f>COUNTIF(B$14:B$44,"sd")+Jun!AE39</f>
        <v>0</v>
      </c>
    </row>
    <row r="40" spans="1:31" s="11" customFormat="1" ht="14.25" customHeight="1" x14ac:dyDescent="0.35">
      <c r="A40" s="47">
        <v>44769</v>
      </c>
      <c r="B40" s="48"/>
      <c r="C40" s="49"/>
      <c r="D40" s="42"/>
      <c r="E40" s="50"/>
      <c r="F40" s="51"/>
      <c r="G40" s="75">
        <f t="shared" si="147"/>
        <v>0</v>
      </c>
      <c r="H40" s="50"/>
      <c r="I40" s="51"/>
      <c r="J40" s="75">
        <f t="shared" si="148"/>
        <v>0</v>
      </c>
      <c r="K40" s="75">
        <f t="shared" si="149"/>
        <v>0</v>
      </c>
      <c r="L40" s="50"/>
      <c r="M40" s="51"/>
      <c r="N40" s="75">
        <f t="shared" si="150"/>
        <v>0</v>
      </c>
      <c r="O40" s="50"/>
      <c r="P40" s="51"/>
      <c r="Q40" s="75">
        <f t="shared" si="151"/>
        <v>0</v>
      </c>
      <c r="R40" s="75">
        <f t="shared" si="152"/>
        <v>0</v>
      </c>
      <c r="S40" s="85">
        <f t="shared" si="153"/>
        <v>0</v>
      </c>
      <c r="T40" s="75" t="str">
        <f t="shared" si="173"/>
        <v/>
      </c>
      <c r="U40" s="75" t="str">
        <f t="shared" si="154"/>
        <v/>
      </c>
      <c r="V40" s="88">
        <f t="shared" si="155"/>
        <v>0</v>
      </c>
      <c r="W40" s="75" t="str">
        <f t="shared" si="174"/>
        <v/>
      </c>
      <c r="X40" s="85" t="str">
        <f t="shared" si="175"/>
        <v/>
      </c>
      <c r="Y40" s="75" t="str">
        <f t="shared" si="156"/>
        <v/>
      </c>
      <c r="Z40" s="88">
        <f t="shared" si="157"/>
        <v>0</v>
      </c>
      <c r="AA40" s="75" t="str">
        <f t="shared" si="176"/>
        <v/>
      </c>
      <c r="AC40" s="62" t="s">
        <v>49</v>
      </c>
      <c r="AD40" s="62"/>
      <c r="AE40" s="46">
        <f>COUNTIF(B$14:B$44,"se")+Jun!AE40</f>
        <v>0</v>
      </c>
    </row>
    <row r="41" spans="1:31" s="11" customFormat="1" ht="14.25" customHeight="1" x14ac:dyDescent="0.35">
      <c r="A41" s="47">
        <v>44770</v>
      </c>
      <c r="B41" s="48"/>
      <c r="C41" s="49"/>
      <c r="D41" s="42"/>
      <c r="E41" s="50"/>
      <c r="F41" s="51"/>
      <c r="G41" s="75">
        <f t="shared" si="147"/>
        <v>0</v>
      </c>
      <c r="H41" s="50"/>
      <c r="I41" s="51"/>
      <c r="J41" s="75">
        <f t="shared" si="148"/>
        <v>0</v>
      </c>
      <c r="K41" s="75">
        <f t="shared" si="149"/>
        <v>0</v>
      </c>
      <c r="L41" s="50"/>
      <c r="M41" s="51"/>
      <c r="N41" s="75">
        <f t="shared" si="150"/>
        <v>0</v>
      </c>
      <c r="O41" s="50"/>
      <c r="P41" s="51"/>
      <c r="Q41" s="75">
        <f t="shared" si="151"/>
        <v>0</v>
      </c>
      <c r="R41" s="75">
        <f t="shared" si="152"/>
        <v>0</v>
      </c>
      <c r="S41" s="85">
        <f t="shared" si="153"/>
        <v>0</v>
      </c>
      <c r="T41" s="75" t="str">
        <f t="shared" si="173"/>
        <v/>
      </c>
      <c r="U41" s="75" t="str">
        <f t="shared" si="154"/>
        <v/>
      </c>
      <c r="V41" s="88">
        <f t="shared" si="155"/>
        <v>0</v>
      </c>
      <c r="W41" s="75" t="str">
        <f t="shared" si="174"/>
        <v/>
      </c>
      <c r="X41" s="85" t="str">
        <f t="shared" si="175"/>
        <v/>
      </c>
      <c r="Y41" s="75" t="str">
        <f t="shared" si="156"/>
        <v/>
      </c>
      <c r="Z41" s="88">
        <f t="shared" si="157"/>
        <v>0</v>
      </c>
      <c r="AA41" s="75" t="str">
        <f t="shared" si="176"/>
        <v/>
      </c>
      <c r="AC41" s="62" t="s">
        <v>50</v>
      </c>
      <c r="AD41" s="62"/>
      <c r="AE41" s="46">
        <f>COUNTIF(B$14:B$44,"df")+Jun!AE41</f>
        <v>0</v>
      </c>
    </row>
    <row r="42" spans="1:31" s="11" customFormat="1" ht="14.25" customHeight="1" x14ac:dyDescent="0.35">
      <c r="A42" s="47">
        <v>44771</v>
      </c>
      <c r="B42" s="48"/>
      <c r="C42" s="49"/>
      <c r="D42" s="42"/>
      <c r="E42" s="50"/>
      <c r="F42" s="51"/>
      <c r="G42" s="75">
        <f>IF(E42="",0,CONCATENATE(E42,":",F42))</f>
        <v>0</v>
      </c>
      <c r="H42" s="50"/>
      <c r="I42" s="51"/>
      <c r="J42" s="75">
        <f>IF(H42="",0,CONCATENATE(H42,":",I42))</f>
        <v>0</v>
      </c>
      <c r="K42" s="75">
        <f>J42-G42</f>
        <v>0</v>
      </c>
      <c r="L42" s="50"/>
      <c r="M42" s="51"/>
      <c r="N42" s="75">
        <f>IF(L42="",0,CONCATENATE(L42,":",M42))</f>
        <v>0</v>
      </c>
      <c r="O42" s="50"/>
      <c r="P42" s="51"/>
      <c r="Q42" s="75">
        <f>IF(O42="",0,CONCATENATE(O42,":",P42))</f>
        <v>0</v>
      </c>
      <c r="R42" s="75">
        <f t="shared" ref="R42:R43" si="177">Q42-N42</f>
        <v>0</v>
      </c>
      <c r="S42" s="85">
        <f t="shared" ref="S42:S43" si="178">K42+R42</f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si="51"/>
        <v/>
      </c>
      <c r="V42" s="88">
        <f t="shared" ref="V42:V43" si="179">IF(T42&lt;0,T42*(-1),0)</f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si="53"/>
        <v/>
      </c>
      <c r="Z42" s="88">
        <f t="shared" ref="Z42:Z43" si="180">IF(X42&lt;0,X42*(-1),0)</f>
        <v>0</v>
      </c>
      <c r="AA42" s="75" t="str">
        <f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0">
        <v>44772</v>
      </c>
      <c r="B43" s="41"/>
      <c r="C43" s="42"/>
      <c r="D43" s="42"/>
      <c r="E43" s="43"/>
      <c r="F43" s="44"/>
      <c r="G43" s="75">
        <f t="shared" ref="G43" si="181">IF(E43="",0,CONCATENATE(E43,":",F43))</f>
        <v>0</v>
      </c>
      <c r="H43" s="43"/>
      <c r="I43" s="44"/>
      <c r="J43" s="75">
        <f t="shared" ref="J43" si="182">IF(H43="",0,CONCATENATE(H43,":",I43))</f>
        <v>0</v>
      </c>
      <c r="K43" s="79">
        <f t="shared" ref="K43" si="183">J43-G43</f>
        <v>0</v>
      </c>
      <c r="L43" s="43"/>
      <c r="M43" s="44"/>
      <c r="N43" s="75">
        <f t="shared" ref="N43" si="184">IF(L43="",0,CONCATENATE(L43,":",M43))</f>
        <v>0</v>
      </c>
      <c r="O43" s="43"/>
      <c r="P43" s="44"/>
      <c r="Q43" s="75">
        <f t="shared" ref="Q43" si="185">IF(O43="",0,CONCATENATE(O43,":",P43))</f>
        <v>0</v>
      </c>
      <c r="R43" s="79">
        <f t="shared" si="177"/>
        <v>0</v>
      </c>
      <c r="S43" s="79">
        <f t="shared" si="178"/>
        <v>0</v>
      </c>
      <c r="T43" s="79" t="str">
        <f t="shared" ref="T43:T44" si="186">IF($D43="X","",IF($S43=0,"",ROUND($S43,10)))</f>
        <v/>
      </c>
      <c r="U43" s="79" t="str">
        <f t="shared" si="51"/>
        <v/>
      </c>
      <c r="V43" s="87">
        <f t="shared" si="179"/>
        <v>0</v>
      </c>
      <c r="W43" s="79" t="str">
        <f t="shared" ref="W43:W44" si="187">IF($D43="X","",IF($S43=0,"",ROUND($S43,10)))</f>
        <v/>
      </c>
      <c r="X43" s="79" t="str">
        <f t="shared" ref="X43:X44" si="188">IF($D43="X",ROUND($S43,10),"")</f>
        <v/>
      </c>
      <c r="Y43" s="79" t="str">
        <f t="shared" si="53"/>
        <v/>
      </c>
      <c r="Z43" s="79">
        <f t="shared" si="180"/>
        <v>0</v>
      </c>
      <c r="AA43" s="79" t="str">
        <f t="shared" ref="AA43:AA44" si="189">IF($D43="X",ROUND($S43,10),"")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0">
        <v>44773</v>
      </c>
      <c r="B44" s="41"/>
      <c r="C44" s="42"/>
      <c r="D44" s="42"/>
      <c r="E44" s="43"/>
      <c r="F44" s="44"/>
      <c r="G44" s="75">
        <f t="shared" ref="G44" si="190">IF(E44="",0,CONCATENATE(E44,":",F44))</f>
        <v>0</v>
      </c>
      <c r="H44" s="43"/>
      <c r="I44" s="44"/>
      <c r="J44" s="75">
        <f t="shared" ref="J44" si="191">IF(H44="",0,CONCATENATE(H44,":",I44))</f>
        <v>0</v>
      </c>
      <c r="K44" s="79">
        <f t="shared" ref="K44" si="192">J44-G44</f>
        <v>0</v>
      </c>
      <c r="L44" s="43"/>
      <c r="M44" s="44"/>
      <c r="N44" s="75">
        <f t="shared" ref="N44" si="193">IF(L44="",0,CONCATENATE(L44,":",M44))</f>
        <v>0</v>
      </c>
      <c r="O44" s="43"/>
      <c r="P44" s="44"/>
      <c r="Q44" s="75">
        <f t="shared" ref="Q44" si="194">IF(O44="",0,CONCATENATE(O44,":",P44))</f>
        <v>0</v>
      </c>
      <c r="R44" s="79">
        <f t="shared" ref="R44" si="195">Q44-N44</f>
        <v>0</v>
      </c>
      <c r="S44" s="79">
        <f t="shared" ref="S44" si="196">K44+R44</f>
        <v>0</v>
      </c>
      <c r="T44" s="79" t="str">
        <f t="shared" si="186"/>
        <v/>
      </c>
      <c r="U44" s="79" t="str">
        <f t="shared" ref="U44" si="197">IF(T44&gt;0,T44,0)</f>
        <v/>
      </c>
      <c r="V44" s="87">
        <f t="shared" ref="V44" si="198">IF(T44&lt;0,T44*(-1),0)</f>
        <v>0</v>
      </c>
      <c r="W44" s="79" t="str">
        <f t="shared" si="187"/>
        <v/>
      </c>
      <c r="X44" s="79" t="str">
        <f t="shared" si="188"/>
        <v/>
      </c>
      <c r="Y44" s="79" t="str">
        <f t="shared" ref="Y44" si="199">IF(X44&gt;0,X44,0)</f>
        <v/>
      </c>
      <c r="Z44" s="79">
        <f t="shared" ref="Z44" si="200">IF(X44&lt;0,X44*(-1),0)</f>
        <v>0</v>
      </c>
      <c r="AA44" s="79" t="str">
        <f t="shared" si="189"/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22" priority="31" stopIfTrue="1">
      <formula>$AD15&lt;0</formula>
    </cfRule>
  </conditionalFormatting>
  <conditionalFormatting sqref="W45 AA45">
    <cfRule type="expression" dxfId="21" priority="32" stopIfTrue="1">
      <formula>V$45&gt;U$45</formula>
    </cfRule>
  </conditionalFormatting>
  <conditionalFormatting sqref="T45">
    <cfRule type="expression" dxfId="20" priority="35" stopIfTrue="1">
      <formula>$U$45-$V$45&lt;0</formula>
    </cfRule>
  </conditionalFormatting>
  <conditionalFormatting sqref="W14">
    <cfRule type="cellIs" dxfId="19" priority="23" stopIfTrue="1" operator="equal">
      <formula>$U14</formula>
    </cfRule>
    <cfRule type="cellIs" dxfId="18" priority="24" stopIfTrue="1" operator="equal">
      <formula>$V14</formula>
    </cfRule>
  </conditionalFormatting>
  <conditionalFormatting sqref="AA14">
    <cfRule type="cellIs" dxfId="17" priority="21" stopIfTrue="1" operator="equal">
      <formula>$Y14</formula>
    </cfRule>
    <cfRule type="cellIs" dxfId="16" priority="22" stopIfTrue="1" operator="equal">
      <formula>$Z14</formula>
    </cfRule>
  </conditionalFormatting>
  <conditionalFormatting sqref="W17:W21">
    <cfRule type="cellIs" dxfId="15" priority="19" stopIfTrue="1" operator="equal">
      <formula>$U17</formula>
    </cfRule>
    <cfRule type="cellIs" dxfId="14" priority="20" stopIfTrue="1" operator="equal">
      <formula>$V17</formula>
    </cfRule>
  </conditionalFormatting>
  <conditionalFormatting sqref="AA17:AA21">
    <cfRule type="cellIs" dxfId="13" priority="17" stopIfTrue="1" operator="equal">
      <formula>$Y17</formula>
    </cfRule>
    <cfRule type="cellIs" dxfId="12" priority="18" stopIfTrue="1" operator="equal">
      <formula>$Z17</formula>
    </cfRule>
  </conditionalFormatting>
  <conditionalFormatting sqref="W24:W28">
    <cfRule type="cellIs" dxfId="11" priority="15" stopIfTrue="1" operator="equal">
      <formula>$U24</formula>
    </cfRule>
    <cfRule type="cellIs" dxfId="10" priority="16" stopIfTrue="1" operator="equal">
      <formula>$V24</formula>
    </cfRule>
  </conditionalFormatting>
  <conditionalFormatting sqref="AA24:AA28">
    <cfRule type="cellIs" dxfId="9" priority="13" stopIfTrue="1" operator="equal">
      <formula>$Y24</formula>
    </cfRule>
    <cfRule type="cellIs" dxfId="8" priority="14" stopIfTrue="1" operator="equal">
      <formula>$Z24</formula>
    </cfRule>
  </conditionalFormatting>
  <conditionalFormatting sqref="W31:W35">
    <cfRule type="cellIs" dxfId="7" priority="11" stopIfTrue="1" operator="equal">
      <formula>$U31</formula>
    </cfRule>
    <cfRule type="cellIs" dxfId="6" priority="12" stopIfTrue="1" operator="equal">
      <formula>$V31</formula>
    </cfRule>
  </conditionalFormatting>
  <conditionalFormatting sqref="AA31:AA35">
    <cfRule type="cellIs" dxfId="5" priority="9" stopIfTrue="1" operator="equal">
      <formula>$Y31</formula>
    </cfRule>
    <cfRule type="cellIs" dxfId="4" priority="10" stopIfTrue="1" operator="equal">
      <formula>$Z31</formula>
    </cfRule>
  </conditionalFormatting>
  <conditionalFormatting sqref="W38:W42">
    <cfRule type="cellIs" dxfId="3" priority="3" stopIfTrue="1" operator="equal">
      <formula>$U38</formula>
    </cfRule>
    <cfRule type="cellIs" dxfId="2" priority="4" stopIfTrue="1" operator="equal">
      <formula>$V38</formula>
    </cfRule>
  </conditionalFormatting>
  <conditionalFormatting sqref="AA38:AA42">
    <cfRule type="cellIs" dxfId="1" priority="1" stopIfTrue="1" operator="equal">
      <formula>$Y38</formula>
    </cfRule>
    <cfRule type="cellIs" dxfId="0" priority="2" stopIfTrue="1" operator="equal">
      <formula>$Z38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2"/>
  <sheetViews>
    <sheetView topLeftCell="A12" workbookViewId="0">
      <selection activeCell="AE15" sqref="A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56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B5" s="110" t="str">
        <f>IF(Aug!B5="","",Aug!B5)</f>
        <v/>
      </c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57</v>
      </c>
      <c r="AD5" s="16"/>
      <c r="AE5" s="102">
        <f>IF(Aug!AE5="","",Aug!AE5)</f>
        <v>10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58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44440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:T15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:W15" si="10">IF(U14=V14,U14,IF(V14&gt;0,V14,U14))</f>
        <v/>
      </c>
      <c r="X14" s="85" t="str">
        <f t="shared" ref="X14:X15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:AA15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44441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si="7"/>
        <v/>
      </c>
      <c r="U15" s="75" t="str">
        <f t="shared" si="8"/>
        <v/>
      </c>
      <c r="V15" s="88">
        <f t="shared" si="9"/>
        <v>0</v>
      </c>
      <c r="W15" s="75" t="str">
        <f t="shared" si="10"/>
        <v/>
      </c>
      <c r="X15" s="85" t="str">
        <f t="shared" si="11"/>
        <v/>
      </c>
      <c r="Y15" s="75" t="str">
        <f t="shared" si="12"/>
        <v/>
      </c>
      <c r="Z15" s="88">
        <f t="shared" si="13"/>
        <v>0</v>
      </c>
      <c r="AA15" s="75" t="str">
        <f t="shared" si="14"/>
        <v/>
      </c>
      <c r="AC15" s="45" t="s">
        <v>59</v>
      </c>
      <c r="AD15" s="92">
        <f>Aug!AD17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44442</v>
      </c>
      <c r="B16" s="48"/>
      <c r="C16" s="49"/>
      <c r="D16" s="42"/>
      <c r="E16" s="50"/>
      <c r="F16" s="51"/>
      <c r="G16" s="75">
        <f t="shared" ref="G16:G17" si="15">IF(E16="",0,CONCATENATE(E16,":",F16))</f>
        <v>0</v>
      </c>
      <c r="H16" s="50"/>
      <c r="I16" s="51"/>
      <c r="J16" s="75">
        <f t="shared" ref="J16:J17" si="16">IF(H16="",0,CONCATENATE(H16,":",I16))</f>
        <v>0</v>
      </c>
      <c r="K16" s="75">
        <f t="shared" ref="K16:K17" si="17">J16-G16</f>
        <v>0</v>
      </c>
      <c r="L16" s="50"/>
      <c r="M16" s="51"/>
      <c r="N16" s="75">
        <f t="shared" ref="N16:N17" si="18">IF(L16="",0,CONCATENATE(L16,":",M16))</f>
        <v>0</v>
      </c>
      <c r="O16" s="50"/>
      <c r="P16" s="51"/>
      <c r="Q16" s="75">
        <f t="shared" ref="Q16:Q17" si="19">IF(O16="",0,CONCATENATE(O16,":",P16))</f>
        <v>0</v>
      </c>
      <c r="R16" s="75">
        <f t="shared" ref="R16:R17" si="20">Q16-N16</f>
        <v>0</v>
      </c>
      <c r="S16" s="85">
        <f t="shared" ref="S16:S17" si="21">K16+R16</f>
        <v>0</v>
      </c>
      <c r="T16" s="75" t="str">
        <f t="shared" ref="T16" si="22">IF(B16="av",($E$7)*(-1),IF(B16="df",($E$7)*(-1),IF(D16="X","",IF(B16="sd",ROUND(S16-($E$7*(1-$AE$4)),10),IF(S16=0,"",ROUND(S16-$E$7,10))))))</f>
        <v/>
      </c>
      <c r="U16" s="75" t="str">
        <f t="shared" ref="U16:U17" si="23">IF(T16&gt;0,T16,0)</f>
        <v/>
      </c>
      <c r="V16" s="88">
        <f t="shared" ref="V16:V17" si="24">IF(T16&lt;0,T16*(-1),0)</f>
        <v>0</v>
      </c>
      <c r="W16" s="75" t="str">
        <f t="shared" ref="W16" si="25">IF(U16=V16,U16,IF(V16&gt;0,V16,U16))</f>
        <v/>
      </c>
      <c r="X16" s="85" t="str">
        <f t="shared" ref="X16" si="26">IF(D16="X",ROUND(S16-$E$7,10),"")</f>
        <v/>
      </c>
      <c r="Y16" s="75" t="str">
        <f t="shared" ref="Y16:Y17" si="27">IF(X16&gt;0,X16,0)</f>
        <v/>
      </c>
      <c r="Z16" s="88">
        <f t="shared" ref="Z16:Z17" si="28">IF(X16&lt;0,X16*(-1),0)</f>
        <v>0</v>
      </c>
      <c r="AA16" s="75" t="str">
        <f t="shared" ref="AA16" si="29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44443</v>
      </c>
      <c r="B17" s="41"/>
      <c r="C17" s="42"/>
      <c r="D17" s="42"/>
      <c r="E17" s="43"/>
      <c r="F17" s="44"/>
      <c r="G17" s="75">
        <f t="shared" si="15"/>
        <v>0</v>
      </c>
      <c r="H17" s="43"/>
      <c r="I17" s="44"/>
      <c r="J17" s="75">
        <f t="shared" si="16"/>
        <v>0</v>
      </c>
      <c r="K17" s="79">
        <f t="shared" si="17"/>
        <v>0</v>
      </c>
      <c r="L17" s="43"/>
      <c r="M17" s="44"/>
      <c r="N17" s="75">
        <f t="shared" si="18"/>
        <v>0</v>
      </c>
      <c r="O17" s="43"/>
      <c r="P17" s="44"/>
      <c r="Q17" s="75">
        <f t="shared" si="19"/>
        <v>0</v>
      </c>
      <c r="R17" s="79">
        <f t="shared" si="20"/>
        <v>0</v>
      </c>
      <c r="S17" s="79">
        <f t="shared" si="21"/>
        <v>0</v>
      </c>
      <c r="T17" s="79" t="str">
        <f t="shared" ref="T17:T18" si="30">IF($D17="X","",IF($S17=0,"",ROUND($S17,10)))</f>
        <v/>
      </c>
      <c r="U17" s="79" t="str">
        <f t="shared" si="23"/>
        <v/>
      </c>
      <c r="V17" s="87">
        <f t="shared" si="24"/>
        <v>0</v>
      </c>
      <c r="W17" s="79" t="str">
        <f t="shared" ref="W17:W18" si="31">IF($D17="X","",IF($S17=0,"",ROUND($S17,10)))</f>
        <v/>
      </c>
      <c r="X17" s="79" t="str">
        <f t="shared" ref="X17:X18" si="32">IF($D17="X",ROUND($S17,10),"")</f>
        <v/>
      </c>
      <c r="Y17" s="79" t="str">
        <f t="shared" si="27"/>
        <v/>
      </c>
      <c r="Z17" s="79">
        <f t="shared" si="28"/>
        <v>0</v>
      </c>
      <c r="AA17" s="79" t="str">
        <f t="shared" ref="AA17:AA18" si="33">IF($D17="X",ROUND($S17,10),"")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44444</v>
      </c>
      <c r="B18" s="41"/>
      <c r="C18" s="42"/>
      <c r="D18" s="42"/>
      <c r="E18" s="43"/>
      <c r="F18" s="44"/>
      <c r="G18" s="75">
        <f t="shared" ref="G18:G36" si="34">IF(E18="",0,CONCATENATE(E18,":",F18))</f>
        <v>0</v>
      </c>
      <c r="H18" s="43"/>
      <c r="I18" s="44"/>
      <c r="J18" s="75">
        <f t="shared" ref="J18:J36" si="35">IF(H18="",0,CONCATENATE(H18,":",I18))</f>
        <v>0</v>
      </c>
      <c r="K18" s="79">
        <f t="shared" ref="K18:K36" si="36">J18-G18</f>
        <v>0</v>
      </c>
      <c r="L18" s="43"/>
      <c r="M18" s="44"/>
      <c r="N18" s="75">
        <f t="shared" ref="N18:N36" si="37">IF(L18="",0,CONCATENATE(L18,":",M18))</f>
        <v>0</v>
      </c>
      <c r="O18" s="43"/>
      <c r="P18" s="44"/>
      <c r="Q18" s="75">
        <f t="shared" ref="Q18:Q36" si="38">IF(O18="",0,CONCATENATE(O18,":",P18))</f>
        <v>0</v>
      </c>
      <c r="R18" s="79">
        <f t="shared" ref="R18:R22" si="39">Q18-N18</f>
        <v>0</v>
      </c>
      <c r="S18" s="79">
        <f t="shared" ref="S18:S22" si="40">K18+R18</f>
        <v>0</v>
      </c>
      <c r="T18" s="79" t="str">
        <f t="shared" si="30"/>
        <v/>
      </c>
      <c r="U18" s="79" t="str">
        <f t="shared" ref="U18:U22" si="41">IF(T18&gt;0,T18,0)</f>
        <v/>
      </c>
      <c r="V18" s="87">
        <f t="shared" ref="V18:V22" si="42">IF(T18&lt;0,T18*(-1),0)</f>
        <v>0</v>
      </c>
      <c r="W18" s="79" t="str">
        <f t="shared" si="31"/>
        <v/>
      </c>
      <c r="X18" s="79" t="str">
        <f t="shared" si="32"/>
        <v/>
      </c>
      <c r="Y18" s="79" t="str">
        <f t="shared" ref="Y18:Y22" si="43">IF(X18&gt;0,X18,0)</f>
        <v/>
      </c>
      <c r="Z18" s="79">
        <f t="shared" ref="Z18:Z22" si="44">IF(X18&lt;0,X18*(-1),0)</f>
        <v>0</v>
      </c>
      <c r="AA18" s="79" t="str">
        <f t="shared" si="33"/>
        <v/>
      </c>
      <c r="AE18" s="55"/>
      <c r="AL18" s="53"/>
    </row>
    <row r="19" spans="1:38" s="11" customFormat="1" ht="14.25" customHeight="1" x14ac:dyDescent="0.35">
      <c r="A19" s="47">
        <v>44445</v>
      </c>
      <c r="B19" s="48"/>
      <c r="C19" s="49"/>
      <c r="D19" s="42"/>
      <c r="E19" s="50"/>
      <c r="F19" s="51"/>
      <c r="G19" s="75">
        <f t="shared" si="34"/>
        <v>0</v>
      </c>
      <c r="H19" s="50"/>
      <c r="I19" s="51"/>
      <c r="J19" s="75">
        <f t="shared" si="35"/>
        <v>0</v>
      </c>
      <c r="K19" s="75">
        <f t="shared" si="36"/>
        <v>0</v>
      </c>
      <c r="L19" s="50"/>
      <c r="M19" s="51"/>
      <c r="N19" s="75">
        <f t="shared" si="37"/>
        <v>0</v>
      </c>
      <c r="O19" s="50"/>
      <c r="P19" s="51"/>
      <c r="Q19" s="75">
        <f t="shared" si="38"/>
        <v>0</v>
      </c>
      <c r="R19" s="75">
        <f t="shared" ref="R19" si="45">Q19-N19</f>
        <v>0</v>
      </c>
      <c r="S19" s="85">
        <f t="shared" ref="S19" si="46">K19+R19</f>
        <v>0</v>
      </c>
      <c r="T19" s="75" t="str">
        <f t="shared" ref="T19" si="47">IF(B19="av",($E$7)*(-1),IF(B19="df",($E$7)*(-1),IF(D19="X","",IF(B19="sd",ROUND(S19-($E$7*(1-$AE$4)),10),IF(S19=0,"",ROUND(S19-$E$7,10))))))</f>
        <v/>
      </c>
      <c r="U19" s="75" t="str">
        <f t="shared" ref="U19" si="48">IF(T19&gt;0,T19,0)</f>
        <v/>
      </c>
      <c r="V19" s="88">
        <f t="shared" ref="V19" si="49">IF(T19&lt;0,T19*(-1),0)</f>
        <v>0</v>
      </c>
      <c r="W19" s="75" t="str">
        <f t="shared" ref="W19" si="50">IF(U19=V19,U19,IF(V19&gt;0,V19,U19))</f>
        <v/>
      </c>
      <c r="X19" s="85" t="str">
        <f t="shared" ref="X19" si="51">IF(D19="X",ROUND(S19-$E$7,10),"")</f>
        <v/>
      </c>
      <c r="Y19" s="75" t="str">
        <f t="shared" ref="Y19" si="52">IF(X19&gt;0,X19,0)</f>
        <v/>
      </c>
      <c r="Z19" s="88">
        <f t="shared" ref="Z19" si="53">IF(X19&lt;0,X19*(-1),0)</f>
        <v>0</v>
      </c>
      <c r="AA19" s="75" t="str">
        <f t="shared" ref="AA19" si="54">IF(Y19=Z19,Y19,IF(Z19&gt;0,Z19,Y19))</f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44446</v>
      </c>
      <c r="B20" s="48"/>
      <c r="C20" s="49"/>
      <c r="D20" s="42"/>
      <c r="E20" s="50"/>
      <c r="F20" s="51"/>
      <c r="G20" s="75">
        <f t="shared" ref="G20:G22" si="55">IF(E20="",0,CONCATENATE(E20,":",F20))</f>
        <v>0</v>
      </c>
      <c r="H20" s="50"/>
      <c r="I20" s="51"/>
      <c r="J20" s="75">
        <f t="shared" ref="J20:J22" si="56">IF(H20="",0,CONCATENATE(H20,":",I20))</f>
        <v>0</v>
      </c>
      <c r="K20" s="75">
        <f t="shared" ref="K20:K22" si="57">J20-G20</f>
        <v>0</v>
      </c>
      <c r="L20" s="50"/>
      <c r="M20" s="51"/>
      <c r="N20" s="75">
        <f t="shared" ref="N20:N22" si="58">IF(L20="",0,CONCATENATE(L20,":",M20))</f>
        <v>0</v>
      </c>
      <c r="O20" s="50"/>
      <c r="P20" s="51"/>
      <c r="Q20" s="75">
        <f t="shared" ref="Q20:Q22" si="59">IF(O20="",0,CONCATENATE(O20,":",P20))</f>
        <v>0</v>
      </c>
      <c r="R20" s="75">
        <f t="shared" si="39"/>
        <v>0</v>
      </c>
      <c r="S20" s="85">
        <f t="shared" si="40"/>
        <v>0</v>
      </c>
      <c r="T20" s="75" t="str">
        <f t="shared" ref="T20:T22" si="60">IF(B20="av",($E$7)*(-1),IF(B20="df",($E$7)*(-1),IF(D20="X","",IF(B20="sd",ROUND(S20-($E$7*(1-$AE$4)),10),IF(S20=0,"",ROUND(S20-$E$7,10))))))</f>
        <v/>
      </c>
      <c r="U20" s="75" t="str">
        <f t="shared" si="41"/>
        <v/>
      </c>
      <c r="V20" s="88">
        <f t="shared" si="42"/>
        <v>0</v>
      </c>
      <c r="W20" s="75" t="str">
        <f t="shared" ref="W20:W22" si="61">IF(U20=V20,U20,IF(V20&gt;0,V20,U20))</f>
        <v/>
      </c>
      <c r="X20" s="85" t="str">
        <f t="shared" ref="X20:X22" si="62">IF(D20="X",ROUND(S20-$E$7,10),"")</f>
        <v/>
      </c>
      <c r="Y20" s="75" t="str">
        <f t="shared" si="43"/>
        <v/>
      </c>
      <c r="Z20" s="88">
        <f t="shared" si="44"/>
        <v>0</v>
      </c>
      <c r="AA20" s="75" t="str">
        <f t="shared" ref="AA20:AA22" si="63">IF(Y20=Z20,Y20,IF(Z20&gt;0,Z20,Y20))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44447</v>
      </c>
      <c r="B21" s="48"/>
      <c r="C21" s="49"/>
      <c r="D21" s="42"/>
      <c r="E21" s="50"/>
      <c r="F21" s="51"/>
      <c r="G21" s="75">
        <f t="shared" si="55"/>
        <v>0</v>
      </c>
      <c r="H21" s="50"/>
      <c r="I21" s="51"/>
      <c r="J21" s="75">
        <f t="shared" si="56"/>
        <v>0</v>
      </c>
      <c r="K21" s="75">
        <f t="shared" si="57"/>
        <v>0</v>
      </c>
      <c r="L21" s="50"/>
      <c r="M21" s="51"/>
      <c r="N21" s="75">
        <f t="shared" si="58"/>
        <v>0</v>
      </c>
      <c r="O21" s="50"/>
      <c r="P21" s="51"/>
      <c r="Q21" s="75">
        <f t="shared" si="59"/>
        <v>0</v>
      </c>
      <c r="R21" s="75">
        <f t="shared" si="39"/>
        <v>0</v>
      </c>
      <c r="S21" s="85">
        <f t="shared" si="40"/>
        <v>0</v>
      </c>
      <c r="T21" s="75" t="str">
        <f t="shared" si="60"/>
        <v/>
      </c>
      <c r="U21" s="75" t="str">
        <f t="shared" si="41"/>
        <v/>
      </c>
      <c r="V21" s="88">
        <f t="shared" si="42"/>
        <v>0</v>
      </c>
      <c r="W21" s="75" t="str">
        <f t="shared" si="61"/>
        <v/>
      </c>
      <c r="X21" s="85" t="str">
        <f t="shared" si="62"/>
        <v/>
      </c>
      <c r="Y21" s="75" t="str">
        <f t="shared" si="43"/>
        <v/>
      </c>
      <c r="Z21" s="88">
        <f t="shared" si="44"/>
        <v>0</v>
      </c>
      <c r="AA21" s="75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44448</v>
      </c>
      <c r="B22" s="48"/>
      <c r="C22" s="49"/>
      <c r="D22" s="42"/>
      <c r="E22" s="50"/>
      <c r="F22" s="51"/>
      <c r="G22" s="75">
        <f t="shared" si="55"/>
        <v>0</v>
      </c>
      <c r="H22" s="50"/>
      <c r="I22" s="51"/>
      <c r="J22" s="75">
        <f t="shared" si="56"/>
        <v>0</v>
      </c>
      <c r="K22" s="75">
        <f t="shared" si="57"/>
        <v>0</v>
      </c>
      <c r="L22" s="50"/>
      <c r="M22" s="51"/>
      <c r="N22" s="75">
        <f t="shared" si="58"/>
        <v>0</v>
      </c>
      <c r="O22" s="50"/>
      <c r="P22" s="51"/>
      <c r="Q22" s="75">
        <f t="shared" si="59"/>
        <v>0</v>
      </c>
      <c r="R22" s="75">
        <f t="shared" si="39"/>
        <v>0</v>
      </c>
      <c r="S22" s="85">
        <f t="shared" si="40"/>
        <v>0</v>
      </c>
      <c r="T22" s="75" t="str">
        <f t="shared" si="60"/>
        <v/>
      </c>
      <c r="U22" s="75" t="str">
        <f t="shared" si="41"/>
        <v/>
      </c>
      <c r="V22" s="88">
        <f t="shared" si="42"/>
        <v>0</v>
      </c>
      <c r="W22" s="75" t="str">
        <f t="shared" si="61"/>
        <v/>
      </c>
      <c r="X22" s="85" t="str">
        <f t="shared" si="62"/>
        <v/>
      </c>
      <c r="Y22" s="75" t="str">
        <f t="shared" si="43"/>
        <v/>
      </c>
      <c r="Z22" s="88">
        <f t="shared" si="44"/>
        <v>0</v>
      </c>
      <c r="AA22" s="75" t="str">
        <f t="shared" si="63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44449</v>
      </c>
      <c r="B23" s="48"/>
      <c r="C23" s="49"/>
      <c r="D23" s="42"/>
      <c r="E23" s="50"/>
      <c r="F23" s="51"/>
      <c r="G23" s="75">
        <f t="shared" ref="G23:G24" si="64">IF(E23="",0,CONCATENATE(E23,":",F23))</f>
        <v>0</v>
      </c>
      <c r="H23" s="50"/>
      <c r="I23" s="51"/>
      <c r="J23" s="75">
        <f t="shared" ref="J23:J24" si="65">IF(H23="",0,CONCATENATE(H23,":",I23))</f>
        <v>0</v>
      </c>
      <c r="K23" s="75">
        <f t="shared" ref="K23:K24" si="66">J23-G23</f>
        <v>0</v>
      </c>
      <c r="L23" s="50"/>
      <c r="M23" s="51"/>
      <c r="N23" s="75">
        <f t="shared" ref="N23:N24" si="67">IF(L23="",0,CONCATENATE(L23,":",M23))</f>
        <v>0</v>
      </c>
      <c r="O23" s="50"/>
      <c r="P23" s="51"/>
      <c r="Q23" s="75">
        <f t="shared" ref="Q23:Q24" si="68">IF(O23="",0,CONCATENATE(O23,":",P23))</f>
        <v>0</v>
      </c>
      <c r="R23" s="75">
        <f t="shared" ref="R23:R24" si="69">Q23-N23</f>
        <v>0</v>
      </c>
      <c r="S23" s="85">
        <f t="shared" ref="S23:S24" si="70">K23+R23</f>
        <v>0</v>
      </c>
      <c r="T23" s="75" t="str">
        <f t="shared" ref="T23" si="71">IF(B23="av",($E$7)*(-1),IF(B23="df",($E$7)*(-1),IF(D23="X","",IF(B23="sd",ROUND(S23-($E$7*(1-$AE$4)),10),IF(S23=0,"",ROUND(S23-$E$7,10))))))</f>
        <v/>
      </c>
      <c r="U23" s="75" t="str">
        <f t="shared" ref="U23:U24" si="72">IF(T23&gt;0,T23,0)</f>
        <v/>
      </c>
      <c r="V23" s="88">
        <f t="shared" ref="V23:V24" si="73">IF(T23&lt;0,T23*(-1),0)</f>
        <v>0</v>
      </c>
      <c r="W23" s="75" t="str">
        <f t="shared" ref="W23" si="74">IF(U23=V23,U23,IF(V23&gt;0,V23,U23))</f>
        <v/>
      </c>
      <c r="X23" s="85" t="str">
        <f t="shared" ref="X23" si="75">IF(D23="X",ROUND(S23-$E$7,10),"")</f>
        <v/>
      </c>
      <c r="Y23" s="75" t="str">
        <f t="shared" ref="Y23:Y24" si="76">IF(X23&gt;0,X23,0)</f>
        <v/>
      </c>
      <c r="Z23" s="88">
        <f t="shared" ref="Z23:Z24" si="77">IF(X23&lt;0,X23*(-1),0)</f>
        <v>0</v>
      </c>
      <c r="AA23" s="75" t="str">
        <f t="shared" ref="AA23" si="78">IF(Y23=Z23,Y23,IF(Z23&gt;0,Z23,Y23))</f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44450</v>
      </c>
      <c r="B24" s="41"/>
      <c r="C24" s="42"/>
      <c r="D24" s="42"/>
      <c r="E24" s="43"/>
      <c r="F24" s="44"/>
      <c r="G24" s="75">
        <f t="shared" si="64"/>
        <v>0</v>
      </c>
      <c r="H24" s="43"/>
      <c r="I24" s="44"/>
      <c r="J24" s="75">
        <f t="shared" si="65"/>
        <v>0</v>
      </c>
      <c r="K24" s="79">
        <f t="shared" si="66"/>
        <v>0</v>
      </c>
      <c r="L24" s="43"/>
      <c r="M24" s="44"/>
      <c r="N24" s="75">
        <f t="shared" si="67"/>
        <v>0</v>
      </c>
      <c r="O24" s="43"/>
      <c r="P24" s="44"/>
      <c r="Q24" s="75">
        <f t="shared" si="68"/>
        <v>0</v>
      </c>
      <c r="R24" s="79">
        <f t="shared" si="69"/>
        <v>0</v>
      </c>
      <c r="S24" s="79">
        <f t="shared" si="70"/>
        <v>0</v>
      </c>
      <c r="T24" s="79" t="str">
        <f t="shared" ref="T24:T25" si="79">IF($D24="X","",IF($S24=0,"",ROUND($S24,10)))</f>
        <v/>
      </c>
      <c r="U24" s="79" t="str">
        <f t="shared" si="72"/>
        <v/>
      </c>
      <c r="V24" s="87">
        <f t="shared" si="73"/>
        <v>0</v>
      </c>
      <c r="W24" s="79" t="str">
        <f t="shared" ref="W24:W25" si="80">IF($D24="X","",IF($S24=0,"",ROUND($S24,10)))</f>
        <v/>
      </c>
      <c r="X24" s="79" t="str">
        <f t="shared" ref="X24:X25" si="81">IF($D24="X",ROUND($S24,10),"")</f>
        <v/>
      </c>
      <c r="Y24" s="79" t="str">
        <f t="shared" si="76"/>
        <v/>
      </c>
      <c r="Z24" s="79">
        <f t="shared" si="77"/>
        <v>0</v>
      </c>
      <c r="AA24" s="79" t="str">
        <f t="shared" ref="AA24:AA25" si="82">IF($D24="X",ROUND($S24,10),"")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44451</v>
      </c>
      <c r="B25" s="41"/>
      <c r="C25" s="42"/>
      <c r="D25" s="42"/>
      <c r="E25" s="43"/>
      <c r="F25" s="44"/>
      <c r="G25" s="75">
        <f t="shared" si="34"/>
        <v>0</v>
      </c>
      <c r="H25" s="43"/>
      <c r="I25" s="44"/>
      <c r="J25" s="75">
        <f t="shared" si="35"/>
        <v>0</v>
      </c>
      <c r="K25" s="79">
        <f t="shared" si="36"/>
        <v>0</v>
      </c>
      <c r="L25" s="43"/>
      <c r="M25" s="44"/>
      <c r="N25" s="75">
        <f t="shared" si="37"/>
        <v>0</v>
      </c>
      <c r="O25" s="43"/>
      <c r="P25" s="44"/>
      <c r="Q25" s="75">
        <f t="shared" si="38"/>
        <v>0</v>
      </c>
      <c r="R25" s="79">
        <f t="shared" ref="R25:R29" si="83">Q25-N25</f>
        <v>0</v>
      </c>
      <c r="S25" s="79">
        <f t="shared" ref="S25:S29" si="84">K25+R25</f>
        <v>0</v>
      </c>
      <c r="T25" s="79" t="str">
        <f t="shared" si="79"/>
        <v/>
      </c>
      <c r="U25" s="79" t="str">
        <f t="shared" ref="U25:U29" si="85">IF(T25&gt;0,T25,0)</f>
        <v/>
      </c>
      <c r="V25" s="87">
        <f t="shared" ref="V25:V29" si="86">IF(T25&lt;0,T25*(-1),0)</f>
        <v>0</v>
      </c>
      <c r="W25" s="79" t="str">
        <f t="shared" si="80"/>
        <v/>
      </c>
      <c r="X25" s="79" t="str">
        <f t="shared" si="81"/>
        <v/>
      </c>
      <c r="Y25" s="79" t="str">
        <f t="shared" ref="Y25:Y29" si="87">IF(X25&gt;0,X25,0)</f>
        <v/>
      </c>
      <c r="Z25" s="79">
        <f t="shared" ref="Z25:Z29" si="88">IF(X25&lt;0,X25*(-1),0)</f>
        <v>0</v>
      </c>
      <c r="AA25" s="79" t="str">
        <f t="shared" si="82"/>
        <v/>
      </c>
      <c r="AC25" s="45" t="s">
        <v>37</v>
      </c>
      <c r="AD25" s="45"/>
      <c r="AE25" s="46">
        <f>AE23+(AE24*0.5)+Aug!AE25</f>
        <v>0</v>
      </c>
    </row>
    <row r="26" spans="1:38" s="11" customFormat="1" ht="14.25" customHeight="1" x14ac:dyDescent="0.35">
      <c r="A26" s="47">
        <v>44452</v>
      </c>
      <c r="B26" s="48"/>
      <c r="C26" s="49"/>
      <c r="D26" s="42"/>
      <c r="E26" s="50"/>
      <c r="F26" s="51"/>
      <c r="G26" s="75">
        <f t="shared" si="34"/>
        <v>0</v>
      </c>
      <c r="H26" s="50"/>
      <c r="I26" s="51"/>
      <c r="J26" s="75">
        <f t="shared" si="35"/>
        <v>0</v>
      </c>
      <c r="K26" s="75">
        <f t="shared" si="36"/>
        <v>0</v>
      </c>
      <c r="L26" s="50"/>
      <c r="M26" s="51"/>
      <c r="N26" s="75">
        <f t="shared" si="37"/>
        <v>0</v>
      </c>
      <c r="O26" s="50"/>
      <c r="P26" s="51"/>
      <c r="Q26" s="75">
        <f t="shared" si="38"/>
        <v>0</v>
      </c>
      <c r="R26" s="75">
        <f t="shared" ref="R26" si="89">Q26-N26</f>
        <v>0</v>
      </c>
      <c r="S26" s="85">
        <f t="shared" ref="S26" si="90">K26+R26</f>
        <v>0</v>
      </c>
      <c r="T26" s="75" t="str">
        <f t="shared" ref="T26" si="91">IF(B26="av",($E$7)*(-1),IF(B26="df",($E$7)*(-1),IF(D26="X","",IF(B26="sd",ROUND(S26-($E$7*(1-$AE$4)),10),IF(S26=0,"",ROUND(S26-$E$7,10))))))</f>
        <v/>
      </c>
      <c r="U26" s="75" t="str">
        <f t="shared" ref="U26" si="92">IF(T26&gt;0,T26,0)</f>
        <v/>
      </c>
      <c r="V26" s="88">
        <f t="shared" ref="V26" si="93">IF(T26&lt;0,T26*(-1),0)</f>
        <v>0</v>
      </c>
      <c r="W26" s="75" t="str">
        <f t="shared" ref="W26" si="94">IF(U26=V26,U26,IF(V26&gt;0,V26,U26))</f>
        <v/>
      </c>
      <c r="X26" s="85" t="str">
        <f t="shared" ref="X26" si="95">IF(D26="X",ROUND(S26-$E$7,10),"")</f>
        <v/>
      </c>
      <c r="Y26" s="75" t="str">
        <f t="shared" ref="Y26" si="96">IF(X26&gt;0,X26,0)</f>
        <v/>
      </c>
      <c r="Z26" s="88">
        <f t="shared" ref="Z26" si="97">IF(X26&lt;0,X26*(-1),0)</f>
        <v>0</v>
      </c>
      <c r="AA26" s="75" t="str">
        <f t="shared" ref="AA26" si="98">IF(Y26=Z26,Y26,IF(Z26&gt;0,Z26,Y26))</f>
        <v/>
      </c>
      <c r="AE26" s="25"/>
    </row>
    <row r="27" spans="1:38" s="11" customFormat="1" ht="14.25" customHeight="1" x14ac:dyDescent="0.35">
      <c r="A27" s="47">
        <v>44453</v>
      </c>
      <c r="B27" s="48"/>
      <c r="C27" s="49"/>
      <c r="D27" s="42"/>
      <c r="E27" s="50"/>
      <c r="F27" s="51"/>
      <c r="G27" s="75">
        <f t="shared" ref="G27:G29" si="99">IF(E27="",0,CONCATENATE(E27,":",F27))</f>
        <v>0</v>
      </c>
      <c r="H27" s="50"/>
      <c r="I27" s="51"/>
      <c r="J27" s="75">
        <f t="shared" ref="J27:J29" si="100">IF(H27="",0,CONCATENATE(H27,":",I27))</f>
        <v>0</v>
      </c>
      <c r="K27" s="75">
        <f t="shared" ref="K27:K29" si="101">J27-G27</f>
        <v>0</v>
      </c>
      <c r="L27" s="50"/>
      <c r="M27" s="51"/>
      <c r="N27" s="75">
        <f t="shared" ref="N27:N29" si="102">IF(L27="",0,CONCATENATE(L27,":",M27))</f>
        <v>0</v>
      </c>
      <c r="O27" s="50"/>
      <c r="P27" s="51"/>
      <c r="Q27" s="75">
        <f t="shared" ref="Q27:Q29" si="103">IF(O27="",0,CONCATENATE(O27,":",P27))</f>
        <v>0</v>
      </c>
      <c r="R27" s="75">
        <f t="shared" si="83"/>
        <v>0</v>
      </c>
      <c r="S27" s="85">
        <f t="shared" si="84"/>
        <v>0</v>
      </c>
      <c r="T27" s="75" t="str">
        <f t="shared" ref="T27:T29" si="104">IF(B27="av",($E$7)*(-1),IF(B27="df",($E$7)*(-1),IF(D27="X","",IF(B27="sd",ROUND(S27-($E$7*(1-$AE$4)),10),IF(S27=0,"",ROUND(S27-$E$7,10))))))</f>
        <v/>
      </c>
      <c r="U27" s="75" t="str">
        <f t="shared" si="85"/>
        <v/>
      </c>
      <c r="V27" s="88">
        <f t="shared" si="86"/>
        <v>0</v>
      </c>
      <c r="W27" s="75" t="str">
        <f t="shared" ref="W27:W29" si="105">IF(U27=V27,U27,IF(V27&gt;0,V27,U27))</f>
        <v/>
      </c>
      <c r="X27" s="85" t="str">
        <f t="shared" ref="X27:X29" si="106">IF(D27="X",ROUND(S27-$E$7,10),"")</f>
        <v/>
      </c>
      <c r="Y27" s="75" t="str">
        <f t="shared" si="87"/>
        <v/>
      </c>
      <c r="Z27" s="88">
        <f t="shared" si="88"/>
        <v>0</v>
      </c>
      <c r="AA27" s="75" t="str">
        <f t="shared" ref="AA27:AA29" si="107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44454</v>
      </c>
      <c r="B28" s="48"/>
      <c r="C28" s="49"/>
      <c r="D28" s="42"/>
      <c r="E28" s="50"/>
      <c r="F28" s="51"/>
      <c r="G28" s="75">
        <f t="shared" si="99"/>
        <v>0</v>
      </c>
      <c r="H28" s="50"/>
      <c r="I28" s="51"/>
      <c r="J28" s="75">
        <f t="shared" si="100"/>
        <v>0</v>
      </c>
      <c r="K28" s="75">
        <f t="shared" si="101"/>
        <v>0</v>
      </c>
      <c r="L28" s="50"/>
      <c r="M28" s="51"/>
      <c r="N28" s="75">
        <f t="shared" si="102"/>
        <v>0</v>
      </c>
      <c r="O28" s="50"/>
      <c r="P28" s="51"/>
      <c r="Q28" s="75">
        <f t="shared" si="103"/>
        <v>0</v>
      </c>
      <c r="R28" s="75">
        <f t="shared" si="83"/>
        <v>0</v>
      </c>
      <c r="S28" s="85">
        <f t="shared" si="84"/>
        <v>0</v>
      </c>
      <c r="T28" s="75" t="str">
        <f t="shared" si="104"/>
        <v/>
      </c>
      <c r="U28" s="75" t="str">
        <f t="shared" si="85"/>
        <v/>
      </c>
      <c r="V28" s="88">
        <f t="shared" si="86"/>
        <v>0</v>
      </c>
      <c r="W28" s="75" t="str">
        <f t="shared" si="105"/>
        <v/>
      </c>
      <c r="X28" s="85" t="str">
        <f t="shared" si="106"/>
        <v/>
      </c>
      <c r="Y28" s="75" t="str">
        <f t="shared" si="87"/>
        <v/>
      </c>
      <c r="Z28" s="88">
        <f t="shared" si="88"/>
        <v>0</v>
      </c>
      <c r="AA28" s="75" t="str">
        <f t="shared" si="107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44455</v>
      </c>
      <c r="B29" s="48"/>
      <c r="C29" s="49"/>
      <c r="D29" s="42"/>
      <c r="E29" s="50"/>
      <c r="F29" s="51"/>
      <c r="G29" s="75">
        <f t="shared" si="99"/>
        <v>0</v>
      </c>
      <c r="H29" s="50"/>
      <c r="I29" s="51"/>
      <c r="J29" s="75">
        <f t="shared" si="100"/>
        <v>0</v>
      </c>
      <c r="K29" s="75">
        <f t="shared" si="101"/>
        <v>0</v>
      </c>
      <c r="L29" s="50"/>
      <c r="M29" s="51"/>
      <c r="N29" s="75">
        <f t="shared" si="102"/>
        <v>0</v>
      </c>
      <c r="O29" s="50"/>
      <c r="P29" s="51"/>
      <c r="Q29" s="75">
        <f t="shared" si="103"/>
        <v>0</v>
      </c>
      <c r="R29" s="75">
        <f t="shared" si="83"/>
        <v>0</v>
      </c>
      <c r="S29" s="85">
        <f t="shared" si="84"/>
        <v>0</v>
      </c>
      <c r="T29" s="75" t="str">
        <f t="shared" si="104"/>
        <v/>
      </c>
      <c r="U29" s="75" t="str">
        <f t="shared" si="85"/>
        <v/>
      </c>
      <c r="V29" s="88">
        <f t="shared" si="86"/>
        <v>0</v>
      </c>
      <c r="W29" s="75" t="str">
        <f t="shared" si="105"/>
        <v/>
      </c>
      <c r="X29" s="85" t="str">
        <f t="shared" si="106"/>
        <v/>
      </c>
      <c r="Y29" s="75" t="str">
        <f t="shared" si="87"/>
        <v/>
      </c>
      <c r="Z29" s="88">
        <f t="shared" si="88"/>
        <v>0</v>
      </c>
      <c r="AA29" s="75" t="str">
        <f t="shared" si="107"/>
        <v/>
      </c>
      <c r="AC29" s="45" t="s">
        <v>39</v>
      </c>
      <c r="AD29" s="92">
        <f>AD28+Aug!AD29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44456</v>
      </c>
      <c r="B30" s="48"/>
      <c r="C30" s="49"/>
      <c r="D30" s="42"/>
      <c r="E30" s="50"/>
      <c r="F30" s="51"/>
      <c r="G30" s="75">
        <f t="shared" ref="G30:G31" si="108">IF(E30="",0,CONCATENATE(E30,":",F30))</f>
        <v>0</v>
      </c>
      <c r="H30" s="50"/>
      <c r="I30" s="51"/>
      <c r="J30" s="75">
        <f t="shared" ref="J30:J31" si="109">IF(H30="",0,CONCATENATE(H30,":",I30))</f>
        <v>0</v>
      </c>
      <c r="K30" s="75">
        <f t="shared" ref="K30:K31" si="110">J30-G30</f>
        <v>0</v>
      </c>
      <c r="L30" s="50"/>
      <c r="M30" s="51"/>
      <c r="N30" s="75">
        <f t="shared" ref="N30:N31" si="111">IF(L30="",0,CONCATENATE(L30,":",M30))</f>
        <v>0</v>
      </c>
      <c r="O30" s="50"/>
      <c r="P30" s="51"/>
      <c r="Q30" s="75">
        <f t="shared" ref="Q30:Q31" si="112">IF(O30="",0,CONCATENATE(O30,":",P30))</f>
        <v>0</v>
      </c>
      <c r="R30" s="75">
        <f t="shared" ref="R30:R31" si="113">Q30-N30</f>
        <v>0</v>
      </c>
      <c r="S30" s="85">
        <f t="shared" ref="S30:S31" si="114">K30+R30</f>
        <v>0</v>
      </c>
      <c r="T30" s="75" t="str">
        <f t="shared" ref="T30" si="115">IF(B30="av",($E$7)*(-1),IF(B30="df",($E$7)*(-1),IF(D30="X","",IF(B30="sd",ROUND(S30-($E$7*(1-$AE$4)),10),IF(S30=0,"",ROUND(S30-$E$7,10))))))</f>
        <v/>
      </c>
      <c r="U30" s="75" t="str">
        <f t="shared" ref="U30:U31" si="116">IF(T30&gt;0,T30,0)</f>
        <v/>
      </c>
      <c r="V30" s="88">
        <f t="shared" ref="V30:V31" si="117">IF(T30&lt;0,T30*(-1),0)</f>
        <v>0</v>
      </c>
      <c r="W30" s="75" t="str">
        <f t="shared" ref="W30" si="118">IF(U30=V30,U30,IF(V30&gt;0,V30,U30))</f>
        <v/>
      </c>
      <c r="X30" s="85" t="str">
        <f t="shared" ref="X30" si="119">IF(D30="X",ROUND(S30-$E$7,10),"")</f>
        <v/>
      </c>
      <c r="Y30" s="75" t="str">
        <f t="shared" ref="Y30:Y31" si="120">IF(X30&gt;0,X30,0)</f>
        <v/>
      </c>
      <c r="Z30" s="88">
        <f t="shared" ref="Z30:Z31" si="121">IF(X30&lt;0,X30*(-1),0)</f>
        <v>0</v>
      </c>
      <c r="AA30" s="75" t="str">
        <f t="shared" ref="AA30" si="122">IF(Y30=Z30,Y30,IF(Z30&gt;0,Z30,Y30))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44457</v>
      </c>
      <c r="B31" s="41"/>
      <c r="C31" s="42"/>
      <c r="D31" s="42"/>
      <c r="E31" s="43"/>
      <c r="F31" s="44"/>
      <c r="G31" s="75">
        <f t="shared" si="108"/>
        <v>0</v>
      </c>
      <c r="H31" s="43"/>
      <c r="I31" s="44"/>
      <c r="J31" s="75">
        <f t="shared" si="109"/>
        <v>0</v>
      </c>
      <c r="K31" s="79">
        <f t="shared" si="110"/>
        <v>0</v>
      </c>
      <c r="L31" s="43"/>
      <c r="M31" s="44"/>
      <c r="N31" s="75">
        <f t="shared" si="111"/>
        <v>0</v>
      </c>
      <c r="O31" s="43"/>
      <c r="P31" s="44"/>
      <c r="Q31" s="75">
        <f t="shared" si="112"/>
        <v>0</v>
      </c>
      <c r="R31" s="79">
        <f t="shared" si="113"/>
        <v>0</v>
      </c>
      <c r="S31" s="79">
        <f t="shared" si="114"/>
        <v>0</v>
      </c>
      <c r="T31" s="79" t="str">
        <f t="shared" ref="T31:T32" si="123">IF($D31="X","",IF($S31=0,"",ROUND($S31,10)))</f>
        <v/>
      </c>
      <c r="U31" s="79" t="str">
        <f t="shared" si="116"/>
        <v/>
      </c>
      <c r="V31" s="87">
        <f t="shared" si="117"/>
        <v>0</v>
      </c>
      <c r="W31" s="79" t="str">
        <f t="shared" ref="W31:W32" si="124">IF($D31="X","",IF($S31=0,"",ROUND($S31,10)))</f>
        <v/>
      </c>
      <c r="X31" s="79" t="str">
        <f t="shared" ref="X31:X32" si="125">IF($D31="X",ROUND($S31,10),"")</f>
        <v/>
      </c>
      <c r="Y31" s="79" t="str">
        <f t="shared" si="120"/>
        <v/>
      </c>
      <c r="Z31" s="79">
        <f t="shared" si="121"/>
        <v>0</v>
      </c>
      <c r="AA31" s="79" t="str">
        <f t="shared" ref="AA31:AA32" si="126">IF($D31="X",ROUND($S31,10),"")</f>
        <v/>
      </c>
      <c r="AE31" s="25"/>
    </row>
    <row r="32" spans="1:38" s="11" customFormat="1" ht="14.25" customHeight="1" x14ac:dyDescent="0.35">
      <c r="A32" s="40">
        <v>44458</v>
      </c>
      <c r="B32" s="41"/>
      <c r="C32" s="42"/>
      <c r="D32" s="42"/>
      <c r="E32" s="43"/>
      <c r="F32" s="44"/>
      <c r="G32" s="75">
        <f t="shared" si="34"/>
        <v>0</v>
      </c>
      <c r="H32" s="43"/>
      <c r="I32" s="44"/>
      <c r="J32" s="75">
        <f t="shared" si="35"/>
        <v>0</v>
      </c>
      <c r="K32" s="79">
        <f t="shared" si="36"/>
        <v>0</v>
      </c>
      <c r="L32" s="43"/>
      <c r="M32" s="44"/>
      <c r="N32" s="75">
        <f t="shared" si="37"/>
        <v>0</v>
      </c>
      <c r="O32" s="43"/>
      <c r="P32" s="44"/>
      <c r="Q32" s="75">
        <f t="shared" si="38"/>
        <v>0</v>
      </c>
      <c r="R32" s="79">
        <f t="shared" ref="R32:R36" si="127">Q32-N32</f>
        <v>0</v>
      </c>
      <c r="S32" s="79">
        <f t="shared" ref="S32:S36" si="128">K32+R32</f>
        <v>0</v>
      </c>
      <c r="T32" s="79" t="str">
        <f t="shared" si="123"/>
        <v/>
      </c>
      <c r="U32" s="79" t="str">
        <f t="shared" ref="U32:U44" si="129">IF(T32&gt;0,T32,0)</f>
        <v/>
      </c>
      <c r="V32" s="87">
        <f t="shared" ref="V32:V36" si="130">IF(T32&lt;0,T32*(-1),0)</f>
        <v>0</v>
      </c>
      <c r="W32" s="79" t="str">
        <f t="shared" si="124"/>
        <v/>
      </c>
      <c r="X32" s="79" t="str">
        <f t="shared" si="125"/>
        <v/>
      </c>
      <c r="Y32" s="79" t="str">
        <f t="shared" ref="Y32:Y44" si="131">IF(X32&gt;0,X32,0)</f>
        <v/>
      </c>
      <c r="Z32" s="79">
        <f t="shared" ref="Z32:Z36" si="132">IF(X32&lt;0,X32*(-1),0)</f>
        <v>0</v>
      </c>
      <c r="AA32" s="79" t="str">
        <f t="shared" si="126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44459</v>
      </c>
      <c r="B33" s="48"/>
      <c r="C33" s="49"/>
      <c r="D33" s="42"/>
      <c r="E33" s="50"/>
      <c r="F33" s="51"/>
      <c r="G33" s="75">
        <f t="shared" ref="G33" si="133">IF(E33="",0,CONCATENATE(E33,":",F33))</f>
        <v>0</v>
      </c>
      <c r="H33" s="50"/>
      <c r="I33" s="51"/>
      <c r="J33" s="75">
        <f t="shared" ref="J33" si="134">IF(H33="",0,CONCATENATE(H33,":",I33))</f>
        <v>0</v>
      </c>
      <c r="K33" s="75">
        <f t="shared" ref="K33" si="135">J33-G33</f>
        <v>0</v>
      </c>
      <c r="L33" s="50"/>
      <c r="M33" s="51"/>
      <c r="N33" s="75">
        <f t="shared" ref="N33" si="136">IF(L33="",0,CONCATENATE(L33,":",M33))</f>
        <v>0</v>
      </c>
      <c r="O33" s="50"/>
      <c r="P33" s="51"/>
      <c r="Q33" s="75">
        <f t="shared" ref="Q33" si="137">IF(O33="",0,CONCATENATE(O33,":",P33))</f>
        <v>0</v>
      </c>
      <c r="R33" s="75">
        <f t="shared" ref="R33" si="138">Q33-N33</f>
        <v>0</v>
      </c>
      <c r="S33" s="85">
        <f t="shared" ref="S33" si="139">K33+R33</f>
        <v>0</v>
      </c>
      <c r="T33" s="75" t="str">
        <f t="shared" ref="T33" si="140">IF(B33="av",($E$7)*(-1),IF(B33="df",($E$7)*(-1),IF(D33="X","",IF(B33="sd",ROUND(S33-($E$7*(1-$AE$4)),10),IF(S33=0,"",ROUND(S33-$E$7,10))))))</f>
        <v/>
      </c>
      <c r="U33" s="75" t="str">
        <f t="shared" ref="U33" si="141">IF(T33&gt;0,T33,0)</f>
        <v/>
      </c>
      <c r="V33" s="88">
        <f t="shared" ref="V33" si="142">IF(T33&lt;0,T33*(-1),0)</f>
        <v>0</v>
      </c>
      <c r="W33" s="75" t="str">
        <f t="shared" ref="W33" si="143">IF(U33=V33,U33,IF(V33&gt;0,V33,U33))</f>
        <v/>
      </c>
      <c r="X33" s="85" t="str">
        <f t="shared" ref="X33" si="144">IF(D33="X",ROUND(S33-$E$7,10),"")</f>
        <v/>
      </c>
      <c r="Y33" s="75" t="str">
        <f t="shared" ref="Y33" si="145">IF(X33&gt;0,X33,0)</f>
        <v/>
      </c>
      <c r="Z33" s="88">
        <f t="shared" ref="Z33" si="146">IF(X33&lt;0,X33*(-1),0)</f>
        <v>0</v>
      </c>
      <c r="AA33" s="75" t="str">
        <f t="shared" ref="AA33" si="147">IF(Y33=Z33,Y33,IF(Z33&gt;0,Z33,Y33))</f>
        <v/>
      </c>
      <c r="AC33" s="58" t="s">
        <v>42</v>
      </c>
      <c r="AD33" s="58"/>
      <c r="AE33" s="60">
        <f>IF($AE$5-(COUNTIF(B$14:B$44,"f")+($AE$5-Aug!AE33))&gt;-1,Aug!AE33-COUNTIF(B$14:B$44,"f"),0)</f>
        <v>10</v>
      </c>
    </row>
    <row r="34" spans="1:31" s="11" customFormat="1" ht="14.25" customHeight="1" x14ac:dyDescent="0.35">
      <c r="A34" s="47">
        <v>44460</v>
      </c>
      <c r="B34" s="48"/>
      <c r="C34" s="49"/>
      <c r="D34" s="42"/>
      <c r="E34" s="50"/>
      <c r="F34" s="51"/>
      <c r="G34" s="75">
        <f t="shared" si="34"/>
        <v>0</v>
      </c>
      <c r="H34" s="50"/>
      <c r="I34" s="51"/>
      <c r="J34" s="75">
        <f t="shared" si="35"/>
        <v>0</v>
      </c>
      <c r="K34" s="75">
        <f t="shared" si="36"/>
        <v>0</v>
      </c>
      <c r="L34" s="50"/>
      <c r="M34" s="51"/>
      <c r="N34" s="75">
        <f t="shared" si="37"/>
        <v>0</v>
      </c>
      <c r="O34" s="50"/>
      <c r="P34" s="51"/>
      <c r="Q34" s="75">
        <f t="shared" si="38"/>
        <v>0</v>
      </c>
      <c r="R34" s="75">
        <f t="shared" si="127"/>
        <v>0</v>
      </c>
      <c r="S34" s="85">
        <f t="shared" si="128"/>
        <v>0</v>
      </c>
      <c r="T34" s="75" t="str">
        <f t="shared" ref="T34:T36" si="148">IF(B34="av",($E$7)*(-1),IF(B34="df",($E$7)*(-1),IF(D34="X","",IF(B34="sd",ROUND(S34-($E$7*(1-$AE$4)),10),IF(S34=0,"",ROUND(S34-$E$7,10))))))</f>
        <v/>
      </c>
      <c r="U34" s="75" t="str">
        <f t="shared" si="129"/>
        <v/>
      </c>
      <c r="V34" s="88">
        <f t="shared" si="130"/>
        <v>0</v>
      </c>
      <c r="W34" s="75" t="str">
        <f t="shared" ref="W34:W36" si="149">IF(U34=V34,U34,IF(V34&gt;0,V34,U34))</f>
        <v/>
      </c>
      <c r="X34" s="85" t="str">
        <f t="shared" ref="X34:X36" si="150">IF(D34="X",ROUND(S34-$E$7,10),"")</f>
        <v/>
      </c>
      <c r="Y34" s="75" t="str">
        <f t="shared" si="131"/>
        <v/>
      </c>
      <c r="Z34" s="88">
        <f t="shared" si="132"/>
        <v>0</v>
      </c>
      <c r="AA34" s="75" t="str">
        <f t="shared" ref="AA34:AA36" si="151">IF(Y34=Z34,Y34,IF(Z34&gt;0,Z34,Y34))</f>
        <v/>
      </c>
      <c r="AC34" s="61" t="s">
        <v>43</v>
      </c>
      <c r="AD34" s="61"/>
      <c r="AE34" s="60">
        <f>IF(Aug!AE34&gt;0,Aug!AE34+COUNTIF(B$14:B$44,"f"),IF(COUNTIF(B$14:B$44,"f")&gt;Aug!AE33,COUNTIF(B$14:B$44,"f")-Aug!AE33,0))</f>
        <v>0</v>
      </c>
    </row>
    <row r="35" spans="1:31" s="11" customFormat="1" ht="14.25" customHeight="1" x14ac:dyDescent="0.35">
      <c r="A35" s="47">
        <v>44461</v>
      </c>
      <c r="B35" s="48"/>
      <c r="C35" s="49"/>
      <c r="D35" s="42"/>
      <c r="E35" s="50"/>
      <c r="F35" s="51"/>
      <c r="G35" s="75">
        <f t="shared" si="34"/>
        <v>0</v>
      </c>
      <c r="H35" s="50"/>
      <c r="I35" s="51"/>
      <c r="J35" s="75">
        <f t="shared" si="35"/>
        <v>0</v>
      </c>
      <c r="K35" s="75">
        <f t="shared" si="36"/>
        <v>0</v>
      </c>
      <c r="L35" s="50"/>
      <c r="M35" s="51"/>
      <c r="N35" s="75">
        <f t="shared" si="37"/>
        <v>0</v>
      </c>
      <c r="O35" s="50"/>
      <c r="P35" s="51"/>
      <c r="Q35" s="75">
        <f t="shared" si="38"/>
        <v>0</v>
      </c>
      <c r="R35" s="75">
        <f t="shared" si="127"/>
        <v>0</v>
      </c>
      <c r="S35" s="85">
        <f t="shared" si="128"/>
        <v>0</v>
      </c>
      <c r="T35" s="75" t="str">
        <f t="shared" si="148"/>
        <v/>
      </c>
      <c r="U35" s="75" t="str">
        <f t="shared" si="129"/>
        <v/>
      </c>
      <c r="V35" s="88">
        <f t="shared" si="130"/>
        <v>0</v>
      </c>
      <c r="W35" s="75" t="str">
        <f t="shared" si="149"/>
        <v/>
      </c>
      <c r="X35" s="85" t="str">
        <f t="shared" si="150"/>
        <v/>
      </c>
      <c r="Y35" s="75" t="str">
        <f t="shared" si="131"/>
        <v/>
      </c>
      <c r="Z35" s="88">
        <f t="shared" si="132"/>
        <v>0</v>
      </c>
      <c r="AA35" s="75" t="str">
        <f t="shared" si="151"/>
        <v/>
      </c>
      <c r="AC35" s="58" t="s">
        <v>44</v>
      </c>
      <c r="AD35" s="58"/>
      <c r="AE35" s="60">
        <f>IF($AE$6-(COUNTIF(B$14:B$44,"s")+($AE$6-Aug!AE35))&gt;-1,Aug!AE35-COUNTIF(B$14:B$44,"s"),0)</f>
        <v>0</v>
      </c>
    </row>
    <row r="36" spans="1:31" s="11" customFormat="1" ht="14.25" customHeight="1" x14ac:dyDescent="0.35">
      <c r="A36" s="47">
        <v>44462</v>
      </c>
      <c r="B36" s="48"/>
      <c r="C36" s="49"/>
      <c r="D36" s="42"/>
      <c r="E36" s="50"/>
      <c r="F36" s="51"/>
      <c r="G36" s="75">
        <f t="shared" si="34"/>
        <v>0</v>
      </c>
      <c r="H36" s="50"/>
      <c r="I36" s="51"/>
      <c r="J36" s="75">
        <f t="shared" si="35"/>
        <v>0</v>
      </c>
      <c r="K36" s="75">
        <f t="shared" si="36"/>
        <v>0</v>
      </c>
      <c r="L36" s="50"/>
      <c r="M36" s="51"/>
      <c r="N36" s="75">
        <f t="shared" si="37"/>
        <v>0</v>
      </c>
      <c r="O36" s="50"/>
      <c r="P36" s="51"/>
      <c r="Q36" s="75">
        <f t="shared" si="38"/>
        <v>0</v>
      </c>
      <c r="R36" s="75">
        <f t="shared" si="127"/>
        <v>0</v>
      </c>
      <c r="S36" s="85">
        <f t="shared" si="128"/>
        <v>0</v>
      </c>
      <c r="T36" s="75" t="str">
        <f t="shared" si="148"/>
        <v/>
      </c>
      <c r="U36" s="75" t="str">
        <f t="shared" si="129"/>
        <v/>
      </c>
      <c r="V36" s="88">
        <f t="shared" si="130"/>
        <v>0</v>
      </c>
      <c r="W36" s="75" t="str">
        <f t="shared" si="149"/>
        <v/>
      </c>
      <c r="X36" s="85" t="str">
        <f t="shared" si="150"/>
        <v/>
      </c>
      <c r="Y36" s="75" t="str">
        <f t="shared" si="131"/>
        <v/>
      </c>
      <c r="Z36" s="88">
        <f t="shared" si="132"/>
        <v>0</v>
      </c>
      <c r="AA36" s="75" t="str">
        <f t="shared" si="151"/>
        <v/>
      </c>
      <c r="AC36" s="58" t="s">
        <v>45</v>
      </c>
      <c r="AD36" s="58"/>
      <c r="AE36" s="46">
        <f>COUNTIF(B$14:B$44,"vp")+Aug!AE36</f>
        <v>0</v>
      </c>
    </row>
    <row r="37" spans="1:31" s="11" customFormat="1" ht="14.25" customHeight="1" x14ac:dyDescent="0.35">
      <c r="A37" s="47">
        <v>44463</v>
      </c>
      <c r="B37" s="48"/>
      <c r="C37" s="49"/>
      <c r="D37" s="42"/>
      <c r="E37" s="50"/>
      <c r="F37" s="51"/>
      <c r="G37" s="75">
        <f t="shared" ref="G37:G38" si="152">IF(E37="",0,CONCATENATE(E37,":",F37))</f>
        <v>0</v>
      </c>
      <c r="H37" s="50"/>
      <c r="I37" s="51"/>
      <c r="J37" s="75">
        <f t="shared" ref="J37:J38" si="153">IF(H37="",0,CONCATENATE(H37,":",I37))</f>
        <v>0</v>
      </c>
      <c r="K37" s="75">
        <f t="shared" ref="K37:K38" si="154">J37-G37</f>
        <v>0</v>
      </c>
      <c r="L37" s="50"/>
      <c r="M37" s="51"/>
      <c r="N37" s="75">
        <f t="shared" ref="N37:N38" si="155">IF(L37="",0,CONCATENATE(L37,":",M37))</f>
        <v>0</v>
      </c>
      <c r="O37" s="50"/>
      <c r="P37" s="51"/>
      <c r="Q37" s="75">
        <f t="shared" ref="Q37:Q38" si="156">IF(O37="",0,CONCATENATE(O37,":",P37))</f>
        <v>0</v>
      </c>
      <c r="R37" s="75">
        <f t="shared" ref="R37:R38" si="157">Q37-N37</f>
        <v>0</v>
      </c>
      <c r="S37" s="85">
        <f t="shared" ref="S37:S38" si="158">K37+R37</f>
        <v>0</v>
      </c>
      <c r="T37" s="75" t="str">
        <f t="shared" ref="T37" si="159">IF(B37="av",($E$7)*(-1),IF(B37="df",($E$7)*(-1),IF(D37="X","",IF(B37="sd",ROUND(S37-($E$7*(1-$AE$4)),10),IF(S37=0,"",ROUND(S37-$E$7,10))))))</f>
        <v/>
      </c>
      <c r="U37" s="75" t="str">
        <f t="shared" ref="U37:U38" si="160">IF(T37&gt;0,T37,0)</f>
        <v/>
      </c>
      <c r="V37" s="88">
        <f t="shared" ref="V37:V38" si="161">IF(T37&lt;0,T37*(-1),0)</f>
        <v>0</v>
      </c>
      <c r="W37" s="75" t="str">
        <f t="shared" ref="W37" si="162">IF(U37=V37,U37,IF(V37&gt;0,V37,U37))</f>
        <v/>
      </c>
      <c r="X37" s="85" t="str">
        <f t="shared" ref="X37" si="163">IF(D37="X",ROUND(S37-$E$7,10),"")</f>
        <v/>
      </c>
      <c r="Y37" s="75" t="str">
        <f t="shared" ref="Y37:Y38" si="164">IF(X37&gt;0,X37,0)</f>
        <v/>
      </c>
      <c r="Z37" s="88">
        <f t="shared" ref="Z37:Z38" si="165">IF(X37&lt;0,X37*(-1),0)</f>
        <v>0</v>
      </c>
      <c r="AA37" s="75" t="str">
        <f t="shared" ref="AA37" si="166">IF(Y37=Z37,Y37,IF(Z37&gt;0,Z37,Y37))</f>
        <v/>
      </c>
      <c r="AC37" s="58" t="s">
        <v>46</v>
      </c>
      <c r="AD37" s="58"/>
      <c r="AE37" s="46">
        <f>COUNTIF(B$14:B$44,"sb")+Aug!AE37</f>
        <v>0</v>
      </c>
    </row>
    <row r="38" spans="1:31" s="11" customFormat="1" ht="14.25" customHeight="1" x14ac:dyDescent="0.35">
      <c r="A38" s="40">
        <v>44464</v>
      </c>
      <c r="B38" s="41"/>
      <c r="C38" s="42"/>
      <c r="D38" s="42"/>
      <c r="E38" s="43"/>
      <c r="F38" s="44"/>
      <c r="G38" s="75">
        <f t="shared" si="152"/>
        <v>0</v>
      </c>
      <c r="H38" s="43"/>
      <c r="I38" s="44"/>
      <c r="J38" s="75">
        <f t="shared" si="153"/>
        <v>0</v>
      </c>
      <c r="K38" s="79">
        <f t="shared" si="154"/>
        <v>0</v>
      </c>
      <c r="L38" s="43"/>
      <c r="M38" s="44"/>
      <c r="N38" s="75">
        <f t="shared" si="155"/>
        <v>0</v>
      </c>
      <c r="O38" s="43"/>
      <c r="P38" s="44"/>
      <c r="Q38" s="75">
        <f t="shared" si="156"/>
        <v>0</v>
      </c>
      <c r="R38" s="79">
        <f t="shared" si="157"/>
        <v>0</v>
      </c>
      <c r="S38" s="79">
        <f t="shared" si="158"/>
        <v>0</v>
      </c>
      <c r="T38" s="79" t="str">
        <f t="shared" ref="T38:T39" si="167">IF($D38="X","",IF($S38=0,"",ROUND($S38,10)))</f>
        <v/>
      </c>
      <c r="U38" s="79" t="str">
        <f t="shared" si="160"/>
        <v/>
      </c>
      <c r="V38" s="87">
        <f t="shared" si="161"/>
        <v>0</v>
      </c>
      <c r="W38" s="79" t="str">
        <f t="shared" ref="W38:W39" si="168">IF($D38="X","",IF($S38=0,"",ROUND($S38,10)))</f>
        <v/>
      </c>
      <c r="X38" s="79" t="str">
        <f t="shared" ref="X38:X39" si="169">IF($D38="X",ROUND($S38,10),"")</f>
        <v/>
      </c>
      <c r="Y38" s="79" t="str">
        <f t="shared" si="164"/>
        <v/>
      </c>
      <c r="Z38" s="79">
        <f t="shared" si="165"/>
        <v>0</v>
      </c>
      <c r="AA38" s="79" t="str">
        <f t="shared" ref="AA38:AA39" si="170">IF($D38="X",ROUND($S38,10),"")</f>
        <v/>
      </c>
      <c r="AC38" s="62" t="s">
        <v>47</v>
      </c>
      <c r="AD38" s="62"/>
      <c r="AE38" s="46">
        <f>COUNTIF(B$14:B$44,"sm")+Aug!AE38</f>
        <v>0</v>
      </c>
    </row>
    <row r="39" spans="1:31" s="11" customFormat="1" ht="14.25" customHeight="1" x14ac:dyDescent="0.35">
      <c r="A39" s="40">
        <v>44465</v>
      </c>
      <c r="B39" s="41"/>
      <c r="C39" s="42"/>
      <c r="D39" s="42"/>
      <c r="E39" s="43"/>
      <c r="F39" s="44"/>
      <c r="G39" s="75">
        <f t="shared" ref="G39:G43" si="171">IF(E39="",0,CONCATENATE(E39,":",F39))</f>
        <v>0</v>
      </c>
      <c r="H39" s="43"/>
      <c r="I39" s="44"/>
      <c r="J39" s="75">
        <f t="shared" ref="J39:J43" si="172">IF(H39="",0,CONCATENATE(H39,":",I39))</f>
        <v>0</v>
      </c>
      <c r="K39" s="79">
        <f t="shared" ref="K39:K43" si="173">J39-G39</f>
        <v>0</v>
      </c>
      <c r="L39" s="43"/>
      <c r="M39" s="44"/>
      <c r="N39" s="75">
        <f t="shared" ref="N39:N43" si="174">IF(L39="",0,CONCATENATE(L39,":",M39))</f>
        <v>0</v>
      </c>
      <c r="O39" s="43"/>
      <c r="P39" s="44"/>
      <c r="Q39" s="75">
        <f t="shared" ref="Q39:Q43" si="175">IF(O39="",0,CONCATENATE(O39,":",P39))</f>
        <v>0</v>
      </c>
      <c r="R39" s="79">
        <f t="shared" ref="R39:R43" si="176">Q39-N39</f>
        <v>0</v>
      </c>
      <c r="S39" s="79">
        <f t="shared" ref="S39:S43" si="177">K39+R39</f>
        <v>0</v>
      </c>
      <c r="T39" s="79" t="str">
        <f t="shared" si="167"/>
        <v/>
      </c>
      <c r="U39" s="79" t="str">
        <f t="shared" ref="U39:U43" si="178">IF(T39&gt;0,T39,0)</f>
        <v/>
      </c>
      <c r="V39" s="87">
        <f t="shared" ref="V39:V43" si="179">IF(T39&lt;0,T39*(-1),0)</f>
        <v>0</v>
      </c>
      <c r="W39" s="79" t="str">
        <f t="shared" si="168"/>
        <v/>
      </c>
      <c r="X39" s="79" t="str">
        <f t="shared" si="169"/>
        <v/>
      </c>
      <c r="Y39" s="79" t="str">
        <f t="shared" ref="Y39:Y43" si="180">IF(X39&gt;0,X39,0)</f>
        <v/>
      </c>
      <c r="Z39" s="79">
        <f t="shared" ref="Z39:Z43" si="181">IF(X39&lt;0,X39*(-1),0)</f>
        <v>0</v>
      </c>
      <c r="AA39" s="79" t="str">
        <f t="shared" si="170"/>
        <v/>
      </c>
      <c r="AC39" s="62" t="s">
        <v>48</v>
      </c>
      <c r="AD39" s="62"/>
      <c r="AE39" s="46">
        <f>COUNTIF(B$14:B$44,"sd")+Aug!AE39</f>
        <v>0</v>
      </c>
    </row>
    <row r="40" spans="1:31" s="11" customFormat="1" ht="14.25" customHeight="1" x14ac:dyDescent="0.35">
      <c r="A40" s="47">
        <v>44466</v>
      </c>
      <c r="B40" s="48"/>
      <c r="C40" s="49"/>
      <c r="D40" s="42"/>
      <c r="E40" s="50"/>
      <c r="F40" s="51"/>
      <c r="G40" s="75">
        <f t="shared" ref="G40" si="182">IF(E40="",0,CONCATENATE(E40,":",F40))</f>
        <v>0</v>
      </c>
      <c r="H40" s="50"/>
      <c r="I40" s="51"/>
      <c r="J40" s="75">
        <f t="shared" ref="J40" si="183">IF(H40="",0,CONCATENATE(H40,":",I40))</f>
        <v>0</v>
      </c>
      <c r="K40" s="75">
        <f t="shared" ref="K40" si="184">J40-G40</f>
        <v>0</v>
      </c>
      <c r="L40" s="50"/>
      <c r="M40" s="51"/>
      <c r="N40" s="75">
        <f t="shared" ref="N40" si="185">IF(L40="",0,CONCATENATE(L40,":",M40))</f>
        <v>0</v>
      </c>
      <c r="O40" s="50"/>
      <c r="P40" s="51"/>
      <c r="Q40" s="75">
        <f t="shared" ref="Q40" si="186">IF(O40="",0,CONCATENATE(O40,":",P40))</f>
        <v>0</v>
      </c>
      <c r="R40" s="75">
        <f t="shared" ref="R40" si="187">Q40-N40</f>
        <v>0</v>
      </c>
      <c r="S40" s="85">
        <f t="shared" ref="S40" si="188">K40+R40</f>
        <v>0</v>
      </c>
      <c r="T40" s="75" t="str">
        <f t="shared" ref="T40" si="189">IF(B40="av",($E$7)*(-1),IF(B40="df",($E$7)*(-1),IF(D40="X","",IF(B40="sd",ROUND(S40-($E$7*(1-$AE$4)),10),IF(S40=0,"",ROUND(S40-$E$7,10))))))</f>
        <v/>
      </c>
      <c r="U40" s="75" t="str">
        <f t="shared" ref="U40" si="190">IF(T40&gt;0,T40,0)</f>
        <v/>
      </c>
      <c r="V40" s="88">
        <f t="shared" ref="V40" si="191">IF(T40&lt;0,T40*(-1),0)</f>
        <v>0</v>
      </c>
      <c r="W40" s="75" t="str">
        <f t="shared" ref="W40" si="192">IF(U40=V40,U40,IF(V40&gt;0,V40,U40))</f>
        <v/>
      </c>
      <c r="X40" s="85" t="str">
        <f t="shared" ref="X40" si="193">IF(D40="X",ROUND(S40-$E$7,10),"")</f>
        <v/>
      </c>
      <c r="Y40" s="75" t="str">
        <f t="shared" ref="Y40" si="194">IF(X40&gt;0,X40,0)</f>
        <v/>
      </c>
      <c r="Z40" s="88">
        <f t="shared" ref="Z40" si="195">IF(X40&lt;0,X40*(-1),0)</f>
        <v>0</v>
      </c>
      <c r="AA40" s="75" t="str">
        <f t="shared" ref="AA40" si="196">IF(Y40=Z40,Y40,IF(Z40&gt;0,Z40,Y40))</f>
        <v/>
      </c>
      <c r="AC40" s="62" t="s">
        <v>49</v>
      </c>
      <c r="AD40" s="62"/>
      <c r="AE40" s="46">
        <f>COUNTIF(B$14:B$44,"se")+Aug!AE40</f>
        <v>0</v>
      </c>
    </row>
    <row r="41" spans="1:31" s="11" customFormat="1" ht="14.25" customHeight="1" x14ac:dyDescent="0.35">
      <c r="A41" s="47">
        <v>44467</v>
      </c>
      <c r="B41" s="48"/>
      <c r="C41" s="49"/>
      <c r="D41" s="42"/>
      <c r="E41" s="50"/>
      <c r="F41" s="51"/>
      <c r="G41" s="75">
        <f t="shared" si="171"/>
        <v>0</v>
      </c>
      <c r="H41" s="50"/>
      <c r="I41" s="51"/>
      <c r="J41" s="75">
        <f t="shared" si="172"/>
        <v>0</v>
      </c>
      <c r="K41" s="75">
        <f t="shared" si="173"/>
        <v>0</v>
      </c>
      <c r="L41" s="50"/>
      <c r="M41" s="51"/>
      <c r="N41" s="75">
        <f t="shared" si="174"/>
        <v>0</v>
      </c>
      <c r="O41" s="50"/>
      <c r="P41" s="51"/>
      <c r="Q41" s="75">
        <f t="shared" si="175"/>
        <v>0</v>
      </c>
      <c r="R41" s="75">
        <f t="shared" si="176"/>
        <v>0</v>
      </c>
      <c r="S41" s="85">
        <f t="shared" si="177"/>
        <v>0</v>
      </c>
      <c r="T41" s="75" t="str">
        <f t="shared" ref="T41:T43" si="197">IF(B41="av",($E$7)*(-1),IF(B41="df",($E$7)*(-1),IF(D41="X","",IF(B41="sd",ROUND(S41-($E$7*(1-$AE$4)),10),IF(S41=0,"",ROUND(S41-$E$7,10))))))</f>
        <v/>
      </c>
      <c r="U41" s="75" t="str">
        <f t="shared" si="178"/>
        <v/>
      </c>
      <c r="V41" s="88">
        <f t="shared" si="179"/>
        <v>0</v>
      </c>
      <c r="W41" s="75" t="str">
        <f t="shared" ref="W41:W43" si="198">IF(U41=V41,U41,IF(V41&gt;0,V41,U41))</f>
        <v/>
      </c>
      <c r="X41" s="85" t="str">
        <f t="shared" ref="X41:X43" si="199">IF(D41="X",ROUND(S41-$E$7,10),"")</f>
        <v/>
      </c>
      <c r="Y41" s="75" t="str">
        <f t="shared" si="180"/>
        <v/>
      </c>
      <c r="Z41" s="88">
        <f t="shared" si="181"/>
        <v>0</v>
      </c>
      <c r="AA41" s="75" t="str">
        <f t="shared" ref="AA41:AA43" si="200">IF(Y41=Z41,Y41,IF(Z41&gt;0,Z41,Y41))</f>
        <v/>
      </c>
      <c r="AC41" s="62" t="s">
        <v>50</v>
      </c>
      <c r="AD41" s="62"/>
      <c r="AE41" s="46">
        <f>COUNTIF(B$14:B$44,"df")+Aug!AE41</f>
        <v>0</v>
      </c>
    </row>
    <row r="42" spans="1:31" s="11" customFormat="1" ht="14.25" customHeight="1" x14ac:dyDescent="0.35">
      <c r="A42" s="47">
        <v>44468</v>
      </c>
      <c r="B42" s="48"/>
      <c r="C42" s="49"/>
      <c r="D42" s="42"/>
      <c r="E42" s="50"/>
      <c r="F42" s="51"/>
      <c r="G42" s="75">
        <f t="shared" si="171"/>
        <v>0</v>
      </c>
      <c r="H42" s="50"/>
      <c r="I42" s="51"/>
      <c r="J42" s="75">
        <f t="shared" si="172"/>
        <v>0</v>
      </c>
      <c r="K42" s="75">
        <f t="shared" si="173"/>
        <v>0</v>
      </c>
      <c r="L42" s="50"/>
      <c r="M42" s="51"/>
      <c r="N42" s="75">
        <f t="shared" si="174"/>
        <v>0</v>
      </c>
      <c r="O42" s="50"/>
      <c r="P42" s="51"/>
      <c r="Q42" s="75">
        <f t="shared" si="175"/>
        <v>0</v>
      </c>
      <c r="R42" s="75">
        <f t="shared" si="176"/>
        <v>0</v>
      </c>
      <c r="S42" s="85">
        <f t="shared" si="177"/>
        <v>0</v>
      </c>
      <c r="T42" s="75" t="str">
        <f t="shared" si="197"/>
        <v/>
      </c>
      <c r="U42" s="75" t="str">
        <f t="shared" si="178"/>
        <v/>
      </c>
      <c r="V42" s="88">
        <f t="shared" si="179"/>
        <v>0</v>
      </c>
      <c r="W42" s="75" t="str">
        <f t="shared" si="198"/>
        <v/>
      </c>
      <c r="X42" s="85" t="str">
        <f t="shared" si="199"/>
        <v/>
      </c>
      <c r="Y42" s="75" t="str">
        <f t="shared" si="180"/>
        <v/>
      </c>
      <c r="Z42" s="88">
        <f t="shared" si="181"/>
        <v>0</v>
      </c>
      <c r="AA42" s="75" t="str">
        <f t="shared" si="200"/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44469</v>
      </c>
      <c r="B43" s="48"/>
      <c r="C43" s="49"/>
      <c r="D43" s="42"/>
      <c r="E43" s="50"/>
      <c r="F43" s="51"/>
      <c r="G43" s="75">
        <f t="shared" si="171"/>
        <v>0</v>
      </c>
      <c r="H43" s="50"/>
      <c r="I43" s="51"/>
      <c r="J43" s="75">
        <f t="shared" si="172"/>
        <v>0</v>
      </c>
      <c r="K43" s="75">
        <f t="shared" si="173"/>
        <v>0</v>
      </c>
      <c r="L43" s="50"/>
      <c r="M43" s="51"/>
      <c r="N43" s="75">
        <f t="shared" si="174"/>
        <v>0</v>
      </c>
      <c r="O43" s="50"/>
      <c r="P43" s="51"/>
      <c r="Q43" s="75">
        <f t="shared" si="175"/>
        <v>0</v>
      </c>
      <c r="R43" s="75">
        <f t="shared" si="176"/>
        <v>0</v>
      </c>
      <c r="S43" s="85">
        <f t="shared" si="177"/>
        <v>0</v>
      </c>
      <c r="T43" s="75" t="str">
        <f t="shared" si="197"/>
        <v/>
      </c>
      <c r="U43" s="75" t="str">
        <f t="shared" si="178"/>
        <v/>
      </c>
      <c r="V43" s="88">
        <f t="shared" si="179"/>
        <v>0</v>
      </c>
      <c r="W43" s="75" t="str">
        <f t="shared" si="198"/>
        <v/>
      </c>
      <c r="X43" s="85" t="str">
        <f t="shared" si="199"/>
        <v/>
      </c>
      <c r="Y43" s="75" t="str">
        <f t="shared" si="180"/>
        <v/>
      </c>
      <c r="Z43" s="88">
        <f t="shared" si="181"/>
        <v>0</v>
      </c>
      <c r="AA43" s="75" t="str">
        <f t="shared" si="200"/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ref="G44" si="201">IF(E44="",0,CONCATENATE(E44,":",F44))</f>
        <v>0</v>
      </c>
      <c r="H44" s="50"/>
      <c r="I44" s="51"/>
      <c r="J44" s="75">
        <f t="shared" ref="J44" si="202">IF(H44="",0,CONCATENATE(H44,":",I44))</f>
        <v>0</v>
      </c>
      <c r="K44" s="75">
        <f t="shared" ref="K44" si="203">J44-G44</f>
        <v>0</v>
      </c>
      <c r="L44" s="50"/>
      <c r="M44" s="51"/>
      <c r="N44" s="75">
        <f t="shared" ref="N44" si="204">IF(L44="",0,CONCATENATE(L44,":",M44))</f>
        <v>0</v>
      </c>
      <c r="O44" s="50"/>
      <c r="P44" s="51"/>
      <c r="Q44" s="75">
        <f t="shared" ref="Q44" si="205">IF(O44="",0,CONCATENATE(O44,":",P44))</f>
        <v>0</v>
      </c>
      <c r="R44" s="75">
        <f t="shared" ref="R44" si="206">Q44-N44</f>
        <v>0</v>
      </c>
      <c r="S44" s="75">
        <f t="shared" ref="S44" si="207">K44+R44</f>
        <v>0</v>
      </c>
      <c r="T44" s="75" t="str">
        <f>IF(B44="av",($E$7)*(-1),IF(B44="df",($E$7)*(-1),IF(D44="X","",IF(B44="sd",ROUND(S44-($E$7*(1-$AE$4)),10),IF(S44=0,"",ROUND(S44-$E$7,10))))))</f>
        <v/>
      </c>
      <c r="U44" s="75" t="str">
        <f t="shared" si="129"/>
        <v/>
      </c>
      <c r="V44" s="88">
        <f t="shared" ref="V44" si="208">IF(T44&lt;0,T44*(-1),0)</f>
        <v>0</v>
      </c>
      <c r="W44" s="75" t="str">
        <f>IF(U44=V44,U44,IF(V44&gt;0,V44,U44))</f>
        <v/>
      </c>
      <c r="X44" s="85" t="str">
        <f>IF(D44="X",ROUND(S44-$E$7,10),"")</f>
        <v/>
      </c>
      <c r="Y44" s="75" t="str">
        <f t="shared" si="131"/>
        <v/>
      </c>
      <c r="Z44" s="88">
        <f t="shared" ref="Z44" si="209">IF(X44&lt;0,X44*(-1),0)</f>
        <v>0</v>
      </c>
      <c r="AA44" s="75" t="str">
        <f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W44">
    <cfRule type="cellIs" dxfId="276" priority="37" stopIfTrue="1" operator="equal">
      <formula>$U44</formula>
    </cfRule>
    <cfRule type="cellIs" dxfId="275" priority="38" stopIfTrue="1" operator="equal">
      <formula>$V44</formula>
    </cfRule>
  </conditionalFormatting>
  <conditionalFormatting sqref="AE15:AE17 AE28:AE29">
    <cfRule type="expression" dxfId="274" priority="39" stopIfTrue="1">
      <formula>$AD15&lt;0</formula>
    </cfRule>
  </conditionalFormatting>
  <conditionalFormatting sqref="W45 AA45">
    <cfRule type="expression" dxfId="273" priority="40" stopIfTrue="1">
      <formula>V$45&gt;U$45</formula>
    </cfRule>
  </conditionalFormatting>
  <conditionalFormatting sqref="AA44">
    <cfRule type="cellIs" dxfId="272" priority="41" stopIfTrue="1" operator="equal">
      <formula>$Y44</formula>
    </cfRule>
    <cfRule type="cellIs" dxfId="271" priority="42" stopIfTrue="1" operator="equal">
      <formula>$Z44</formula>
    </cfRule>
  </conditionalFormatting>
  <conditionalFormatting sqref="T45">
    <cfRule type="expression" dxfId="270" priority="43" stopIfTrue="1">
      <formula>$U$45-$V$45&lt;0</formula>
    </cfRule>
  </conditionalFormatting>
  <conditionalFormatting sqref="W14:W16">
    <cfRule type="cellIs" dxfId="269" priority="27" stopIfTrue="1" operator="equal">
      <formula>$U14</formula>
    </cfRule>
    <cfRule type="cellIs" dxfId="268" priority="28" stopIfTrue="1" operator="equal">
      <formula>$V14</formula>
    </cfRule>
  </conditionalFormatting>
  <conditionalFormatting sqref="AA14:AA16">
    <cfRule type="cellIs" dxfId="267" priority="25" stopIfTrue="1" operator="equal">
      <formula>$Y14</formula>
    </cfRule>
    <cfRule type="cellIs" dxfId="266" priority="26" stopIfTrue="1" operator="equal">
      <formula>$Z14</formula>
    </cfRule>
  </conditionalFormatting>
  <conditionalFormatting sqref="W19:W23">
    <cfRule type="cellIs" dxfId="265" priority="23" stopIfTrue="1" operator="equal">
      <formula>$U19</formula>
    </cfRule>
    <cfRule type="cellIs" dxfId="264" priority="24" stopIfTrue="1" operator="equal">
      <formula>$V19</formula>
    </cfRule>
  </conditionalFormatting>
  <conditionalFormatting sqref="AA19:AA23">
    <cfRule type="cellIs" dxfId="263" priority="21" stopIfTrue="1" operator="equal">
      <formula>$Y19</formula>
    </cfRule>
    <cfRule type="cellIs" dxfId="262" priority="22" stopIfTrue="1" operator="equal">
      <formula>$Z19</formula>
    </cfRule>
  </conditionalFormatting>
  <conditionalFormatting sqref="W26:W30">
    <cfRule type="cellIs" dxfId="261" priority="19" stopIfTrue="1" operator="equal">
      <formula>$U26</formula>
    </cfRule>
    <cfRule type="cellIs" dxfId="260" priority="20" stopIfTrue="1" operator="equal">
      <formula>$V26</formula>
    </cfRule>
  </conditionalFormatting>
  <conditionalFormatting sqref="AA26:AA30">
    <cfRule type="cellIs" dxfId="259" priority="17" stopIfTrue="1" operator="equal">
      <formula>$Y26</formula>
    </cfRule>
    <cfRule type="cellIs" dxfId="258" priority="18" stopIfTrue="1" operator="equal">
      <formula>$Z26</formula>
    </cfRule>
  </conditionalFormatting>
  <conditionalFormatting sqref="W33:W37">
    <cfRule type="cellIs" dxfId="257" priority="15" stopIfTrue="1" operator="equal">
      <formula>$U33</formula>
    </cfRule>
    <cfRule type="cellIs" dxfId="256" priority="16" stopIfTrue="1" operator="equal">
      <formula>$V33</formula>
    </cfRule>
  </conditionalFormatting>
  <conditionalFormatting sqref="AA33:AA37">
    <cfRule type="cellIs" dxfId="255" priority="13" stopIfTrue="1" operator="equal">
      <formula>$Y33</formula>
    </cfRule>
    <cfRule type="cellIs" dxfId="254" priority="14" stopIfTrue="1" operator="equal">
      <formula>$Z33</formula>
    </cfRule>
  </conditionalFormatting>
  <conditionalFormatting sqref="W40:W43">
    <cfRule type="cellIs" dxfId="253" priority="3" stopIfTrue="1" operator="equal">
      <formula>$U40</formula>
    </cfRule>
    <cfRule type="cellIs" dxfId="252" priority="4" stopIfTrue="1" operator="equal">
      <formula>$V40</formula>
    </cfRule>
  </conditionalFormatting>
  <conditionalFormatting sqref="AA40:AA43">
    <cfRule type="cellIs" dxfId="251" priority="1" stopIfTrue="1" operator="equal">
      <formula>$Y40</formula>
    </cfRule>
    <cfRule type="cellIs" dxfId="250" priority="2" stopIfTrue="1" operator="equal">
      <formula>$Z40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22"/>
  <sheetViews>
    <sheetView topLeftCell="A12" workbookViewId="0">
      <selection activeCell="D40" sqref="D39:D40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60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57</v>
      </c>
      <c r="AD5" s="16"/>
      <c r="AE5" s="102">
        <f>IF(Sep!AE5="","",Sep!AE5)</f>
        <v>10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58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44470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>IF(B14="av",($E$7)*(-1),IF(B14="df",($E$7)*(-1),IF(D14="X","",IF(B14="sd",ROUND(S14-($E$7*(1-$AE$4)),10),IF(S14=0,"",ROUND(S14-$E$7,10))))))</f>
        <v/>
      </c>
      <c r="U14" s="75" t="str">
        <f t="shared" ref="U14:U15" si="7">IF(T14&gt;0,T14,0)</f>
        <v/>
      </c>
      <c r="V14" s="88">
        <f t="shared" ref="V14:V15" si="8">IF(T14&lt;0,T14*(-1),0)</f>
        <v>0</v>
      </c>
      <c r="W14" s="75" t="str">
        <f>IF(U14=V14,U14,IF(V14&gt;0,V14,U14))</f>
        <v/>
      </c>
      <c r="X14" s="85" t="str">
        <f>IF(D14="X",ROUND(S14-$E$7,10),"")</f>
        <v/>
      </c>
      <c r="Y14" s="75" t="str">
        <f t="shared" ref="Y14:Y15" si="9">IF(X14&gt;0,X14,0)</f>
        <v/>
      </c>
      <c r="Z14" s="88">
        <f t="shared" ref="Z14:Z15" si="10">IF(X14&lt;0,X14*(-1),0)</f>
        <v>0</v>
      </c>
      <c r="AA14" s="75" t="str">
        <f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44471</v>
      </c>
      <c r="B15" s="41"/>
      <c r="C15" s="42"/>
      <c r="D15" s="42"/>
      <c r="E15" s="43"/>
      <c r="F15" s="44"/>
      <c r="G15" s="75">
        <f t="shared" si="0"/>
        <v>0</v>
      </c>
      <c r="H15" s="43"/>
      <c r="I15" s="44"/>
      <c r="J15" s="75">
        <f t="shared" si="1"/>
        <v>0</v>
      </c>
      <c r="K15" s="79">
        <f t="shared" si="2"/>
        <v>0</v>
      </c>
      <c r="L15" s="43"/>
      <c r="M15" s="44"/>
      <c r="N15" s="75">
        <f t="shared" si="3"/>
        <v>0</v>
      </c>
      <c r="O15" s="43"/>
      <c r="P15" s="44"/>
      <c r="Q15" s="75">
        <f t="shared" si="4"/>
        <v>0</v>
      </c>
      <c r="R15" s="79">
        <f t="shared" si="5"/>
        <v>0</v>
      </c>
      <c r="S15" s="79">
        <f t="shared" si="6"/>
        <v>0</v>
      </c>
      <c r="T15" s="79" t="str">
        <f t="shared" ref="T15:T16" si="11">IF($D15="X","",IF($S15=0,"",ROUND($S15,10)))</f>
        <v/>
      </c>
      <c r="U15" s="79" t="str">
        <f t="shared" si="7"/>
        <v/>
      </c>
      <c r="V15" s="87">
        <f t="shared" si="8"/>
        <v>0</v>
      </c>
      <c r="W15" s="79" t="str">
        <f t="shared" ref="W15:W16" si="12">IF($D15="X","",IF($S15=0,"",ROUND($S15,10)))</f>
        <v/>
      </c>
      <c r="X15" s="79" t="str">
        <f t="shared" ref="X15:X16" si="13">IF($D15="X",ROUND($S15,10),"")</f>
        <v/>
      </c>
      <c r="Y15" s="79" t="str">
        <f t="shared" si="9"/>
        <v/>
      </c>
      <c r="Z15" s="79">
        <f t="shared" si="10"/>
        <v>0</v>
      </c>
      <c r="AA15" s="79" t="str">
        <f t="shared" ref="AA15:AA16" si="14">IF($D15="X",ROUND($S15,10),"")</f>
        <v/>
      </c>
      <c r="AC15" s="45" t="s">
        <v>59</v>
      </c>
      <c r="AD15" s="92">
        <f>Sep!AD17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44472</v>
      </c>
      <c r="B16" s="41"/>
      <c r="C16" s="42"/>
      <c r="D16" s="42"/>
      <c r="E16" s="43"/>
      <c r="F16" s="44"/>
      <c r="G16" s="75">
        <f t="shared" ref="G16:G20" si="15">IF(E16="",0,CONCATENATE(E16,":",F16))</f>
        <v>0</v>
      </c>
      <c r="H16" s="43"/>
      <c r="I16" s="44"/>
      <c r="J16" s="75">
        <f t="shared" ref="J16:J20" si="16">IF(H16="",0,CONCATENATE(H16,":",I16))</f>
        <v>0</v>
      </c>
      <c r="K16" s="79">
        <f t="shared" ref="K16:K20" si="17">J16-G16</f>
        <v>0</v>
      </c>
      <c r="L16" s="43"/>
      <c r="M16" s="44"/>
      <c r="N16" s="75">
        <f t="shared" ref="N16:N20" si="18">IF(L16="",0,CONCATENATE(L16,":",M16))</f>
        <v>0</v>
      </c>
      <c r="O16" s="43"/>
      <c r="P16" s="44"/>
      <c r="Q16" s="75">
        <f t="shared" ref="Q16:Q20" si="19">IF(O16="",0,CONCATENATE(O16,":",P16))</f>
        <v>0</v>
      </c>
      <c r="R16" s="79">
        <f t="shared" ref="R16:R20" si="20">Q16-N16</f>
        <v>0</v>
      </c>
      <c r="S16" s="79">
        <f t="shared" ref="S16:S20" si="21">K16+R16</f>
        <v>0</v>
      </c>
      <c r="T16" s="79" t="str">
        <f t="shared" si="11"/>
        <v/>
      </c>
      <c r="U16" s="79" t="str">
        <f t="shared" ref="U16:U20" si="22">IF(T16&gt;0,T16,0)</f>
        <v/>
      </c>
      <c r="V16" s="87">
        <f t="shared" ref="V16:V20" si="23">IF(T16&lt;0,T16*(-1),0)</f>
        <v>0</v>
      </c>
      <c r="W16" s="79" t="str">
        <f t="shared" si="12"/>
        <v/>
      </c>
      <c r="X16" s="79" t="str">
        <f t="shared" si="13"/>
        <v/>
      </c>
      <c r="Y16" s="79" t="str">
        <f t="shared" ref="Y16:Y20" si="24">IF(X16&gt;0,X16,0)</f>
        <v/>
      </c>
      <c r="Z16" s="79">
        <f t="shared" ref="Z16:Z20" si="25">IF(X16&lt;0,X16*(-1),0)</f>
        <v>0</v>
      </c>
      <c r="AA16" s="79" t="str">
        <f t="shared" si="14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44473</v>
      </c>
      <c r="B17" s="48"/>
      <c r="C17" s="49"/>
      <c r="D17" s="42"/>
      <c r="E17" s="50"/>
      <c r="F17" s="51"/>
      <c r="G17" s="75">
        <f t="shared" ref="G17" si="26">IF(E17="",0,CONCATENATE(E17,":",F17))</f>
        <v>0</v>
      </c>
      <c r="H17" s="50"/>
      <c r="I17" s="51"/>
      <c r="J17" s="75">
        <f t="shared" ref="J17" si="27">IF(H17="",0,CONCATENATE(H17,":",I17))</f>
        <v>0</v>
      </c>
      <c r="K17" s="75">
        <f t="shared" ref="K17" si="28">J17-G17</f>
        <v>0</v>
      </c>
      <c r="L17" s="50"/>
      <c r="M17" s="51"/>
      <c r="N17" s="75">
        <f t="shared" ref="N17" si="29">IF(L17="",0,CONCATENATE(L17,":",M17))</f>
        <v>0</v>
      </c>
      <c r="O17" s="50"/>
      <c r="P17" s="51"/>
      <c r="Q17" s="75">
        <f t="shared" ref="Q17" si="30">IF(O17="",0,CONCATENATE(O17,":",P17))</f>
        <v>0</v>
      </c>
      <c r="R17" s="75">
        <f t="shared" ref="R17" si="31">Q17-N17</f>
        <v>0</v>
      </c>
      <c r="S17" s="85">
        <f t="shared" ref="S17" si="32">K17+R17</f>
        <v>0</v>
      </c>
      <c r="T17" s="75" t="str">
        <f t="shared" ref="T17" si="33">IF(B17="av",($E$7)*(-1),IF(B17="df",($E$7)*(-1),IF(D17="X","",IF(B17="sd",ROUND(S17-($E$7*(1-$AE$4)),10),IF(S17=0,"",ROUND(S17-$E$7,10))))))</f>
        <v/>
      </c>
      <c r="U17" s="75" t="str">
        <f t="shared" ref="U17" si="34">IF(T17&gt;0,T17,0)</f>
        <v/>
      </c>
      <c r="V17" s="88">
        <f t="shared" ref="V17" si="35">IF(T17&lt;0,T17*(-1),0)</f>
        <v>0</v>
      </c>
      <c r="W17" s="75" t="str">
        <f t="shared" ref="W17" si="36">IF(U17=V17,U17,IF(V17&gt;0,V17,U17))</f>
        <v/>
      </c>
      <c r="X17" s="85" t="str">
        <f t="shared" ref="X17" si="37">IF(D17="X",ROUND(S17-$E$7,10),"")</f>
        <v/>
      </c>
      <c r="Y17" s="75" t="str">
        <f t="shared" ref="Y17" si="38">IF(X17&gt;0,X17,0)</f>
        <v/>
      </c>
      <c r="Z17" s="88">
        <f t="shared" ref="Z17" si="39">IF(X17&lt;0,X17*(-1),0)</f>
        <v>0</v>
      </c>
      <c r="AA17" s="75" t="str">
        <f t="shared" ref="AA17" si="40"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44474</v>
      </c>
      <c r="B18" s="48"/>
      <c r="C18" s="49"/>
      <c r="D18" s="42"/>
      <c r="E18" s="50"/>
      <c r="F18" s="51"/>
      <c r="G18" s="75">
        <f t="shared" si="15"/>
        <v>0</v>
      </c>
      <c r="H18" s="50"/>
      <c r="I18" s="51"/>
      <c r="J18" s="75">
        <f t="shared" si="16"/>
        <v>0</v>
      </c>
      <c r="K18" s="75">
        <f t="shared" si="17"/>
        <v>0</v>
      </c>
      <c r="L18" s="50"/>
      <c r="M18" s="51"/>
      <c r="N18" s="75">
        <f t="shared" si="18"/>
        <v>0</v>
      </c>
      <c r="O18" s="50"/>
      <c r="P18" s="51"/>
      <c r="Q18" s="75">
        <f t="shared" si="19"/>
        <v>0</v>
      </c>
      <c r="R18" s="75">
        <f t="shared" si="20"/>
        <v>0</v>
      </c>
      <c r="S18" s="85">
        <f t="shared" si="21"/>
        <v>0</v>
      </c>
      <c r="T18" s="75" t="str">
        <f t="shared" ref="T18:T20" si="41">IF(B18="av",($E$7)*(-1),IF(B18="df",($E$7)*(-1),IF(D18="X","",IF(B18="sd",ROUND(S18-($E$7*(1-$AE$4)),10),IF(S18=0,"",ROUND(S18-$E$7,10))))))</f>
        <v/>
      </c>
      <c r="U18" s="75" t="str">
        <f t="shared" si="22"/>
        <v/>
      </c>
      <c r="V18" s="88">
        <f t="shared" si="23"/>
        <v>0</v>
      </c>
      <c r="W18" s="75" t="str">
        <f t="shared" ref="W18:W20" si="42">IF(U18=V18,U18,IF(V18&gt;0,V18,U18))</f>
        <v/>
      </c>
      <c r="X18" s="85" t="str">
        <f t="shared" ref="X18:X20" si="43">IF(D18="X",ROUND(S18-$E$7,10),"")</f>
        <v/>
      </c>
      <c r="Y18" s="75" t="str">
        <f t="shared" si="24"/>
        <v/>
      </c>
      <c r="Z18" s="88">
        <f t="shared" si="25"/>
        <v>0</v>
      </c>
      <c r="AA18" s="75" t="str">
        <f t="shared" ref="AA18:AA20" si="44">IF(Y18=Z18,Y18,IF(Z18&gt;0,Z18,Y18))</f>
        <v/>
      </c>
      <c r="AE18" s="55"/>
      <c r="AL18" s="53"/>
    </row>
    <row r="19" spans="1:38" s="11" customFormat="1" ht="14.25" customHeight="1" x14ac:dyDescent="0.35">
      <c r="A19" s="47">
        <v>44475</v>
      </c>
      <c r="B19" s="48"/>
      <c r="C19" s="49"/>
      <c r="D19" s="42"/>
      <c r="E19" s="50"/>
      <c r="F19" s="51"/>
      <c r="G19" s="75">
        <f t="shared" si="15"/>
        <v>0</v>
      </c>
      <c r="H19" s="50"/>
      <c r="I19" s="51"/>
      <c r="J19" s="75">
        <f t="shared" si="16"/>
        <v>0</v>
      </c>
      <c r="K19" s="75">
        <f t="shared" si="17"/>
        <v>0</v>
      </c>
      <c r="L19" s="50"/>
      <c r="M19" s="51"/>
      <c r="N19" s="75">
        <f t="shared" si="18"/>
        <v>0</v>
      </c>
      <c r="O19" s="50"/>
      <c r="P19" s="51"/>
      <c r="Q19" s="75">
        <f t="shared" si="19"/>
        <v>0</v>
      </c>
      <c r="R19" s="75">
        <f t="shared" si="20"/>
        <v>0</v>
      </c>
      <c r="S19" s="85">
        <f t="shared" si="21"/>
        <v>0</v>
      </c>
      <c r="T19" s="75" t="str">
        <f t="shared" si="41"/>
        <v/>
      </c>
      <c r="U19" s="75" t="str">
        <f t="shared" si="22"/>
        <v/>
      </c>
      <c r="V19" s="88">
        <f t="shared" si="23"/>
        <v>0</v>
      </c>
      <c r="W19" s="75" t="str">
        <f t="shared" si="42"/>
        <v/>
      </c>
      <c r="X19" s="85" t="str">
        <f t="shared" si="43"/>
        <v/>
      </c>
      <c r="Y19" s="75" t="str">
        <f t="shared" si="24"/>
        <v/>
      </c>
      <c r="Z19" s="88">
        <f t="shared" si="25"/>
        <v>0</v>
      </c>
      <c r="AA19" s="75" t="str">
        <f t="shared" si="44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44476</v>
      </c>
      <c r="B20" s="48"/>
      <c r="C20" s="49"/>
      <c r="D20" s="42"/>
      <c r="E20" s="50"/>
      <c r="F20" s="51"/>
      <c r="G20" s="75">
        <f t="shared" si="15"/>
        <v>0</v>
      </c>
      <c r="H20" s="50"/>
      <c r="I20" s="51"/>
      <c r="J20" s="75">
        <f t="shared" si="16"/>
        <v>0</v>
      </c>
      <c r="K20" s="75">
        <f t="shared" si="17"/>
        <v>0</v>
      </c>
      <c r="L20" s="50"/>
      <c r="M20" s="51"/>
      <c r="N20" s="75">
        <f t="shared" si="18"/>
        <v>0</v>
      </c>
      <c r="O20" s="50"/>
      <c r="P20" s="51"/>
      <c r="Q20" s="75">
        <f t="shared" si="19"/>
        <v>0</v>
      </c>
      <c r="R20" s="75">
        <f t="shared" si="20"/>
        <v>0</v>
      </c>
      <c r="S20" s="85">
        <f t="shared" si="21"/>
        <v>0</v>
      </c>
      <c r="T20" s="75" t="str">
        <f t="shared" si="41"/>
        <v/>
      </c>
      <c r="U20" s="75" t="str">
        <f t="shared" si="22"/>
        <v/>
      </c>
      <c r="V20" s="88">
        <f t="shared" si="23"/>
        <v>0</v>
      </c>
      <c r="W20" s="75" t="str">
        <f t="shared" si="42"/>
        <v/>
      </c>
      <c r="X20" s="85" t="str">
        <f t="shared" si="43"/>
        <v/>
      </c>
      <c r="Y20" s="75" t="str">
        <f t="shared" si="24"/>
        <v/>
      </c>
      <c r="Z20" s="88">
        <f t="shared" si="25"/>
        <v>0</v>
      </c>
      <c r="AA20" s="75" t="str">
        <f t="shared" si="44"/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44477</v>
      </c>
      <c r="B21" s="48"/>
      <c r="C21" s="49"/>
      <c r="D21" s="42"/>
      <c r="E21" s="50"/>
      <c r="F21" s="51"/>
      <c r="G21" s="75">
        <f t="shared" ref="G21:G27" si="45">IF(E21="",0,CONCATENATE(E21,":",F21))</f>
        <v>0</v>
      </c>
      <c r="H21" s="50"/>
      <c r="I21" s="51"/>
      <c r="J21" s="75">
        <f t="shared" ref="J21:J27" si="46">IF(H21="",0,CONCATENATE(H21,":",I21))</f>
        <v>0</v>
      </c>
      <c r="K21" s="75">
        <f t="shared" ref="K21:K27" si="47">J21-G21</f>
        <v>0</v>
      </c>
      <c r="L21" s="50"/>
      <c r="M21" s="51"/>
      <c r="N21" s="75">
        <f t="shared" ref="N21:N27" si="48">IF(L21="",0,CONCATENATE(L21,":",M21))</f>
        <v>0</v>
      </c>
      <c r="O21" s="50"/>
      <c r="P21" s="51"/>
      <c r="Q21" s="75">
        <f t="shared" ref="Q21:Q27" si="49">IF(O21="",0,CONCATENATE(O21,":",P21))</f>
        <v>0</v>
      </c>
      <c r="R21" s="75">
        <f t="shared" ref="R21:R27" si="50">Q21-N21</f>
        <v>0</v>
      </c>
      <c r="S21" s="85">
        <f t="shared" ref="S21:S27" si="51">K21+R21</f>
        <v>0</v>
      </c>
      <c r="T21" s="75" t="str">
        <f t="shared" ref="T21" si="52">IF(B21="av",($E$7)*(-1),IF(B21="df",($E$7)*(-1),IF(D21="X","",IF(B21="sd",ROUND(S21-($E$7*(1-$AE$4)),10),IF(S21=0,"",ROUND(S21-$E$7,10))))))</f>
        <v/>
      </c>
      <c r="U21" s="75" t="str">
        <f t="shared" ref="U21:U27" si="53">IF(T21&gt;0,T21,0)</f>
        <v/>
      </c>
      <c r="V21" s="88">
        <f t="shared" ref="V21:V27" si="54">IF(T21&lt;0,T21*(-1),0)</f>
        <v>0</v>
      </c>
      <c r="W21" s="75" t="str">
        <f t="shared" ref="W21" si="55">IF(U21=V21,U21,IF(V21&gt;0,V21,U21))</f>
        <v/>
      </c>
      <c r="X21" s="85" t="str">
        <f t="shared" ref="X21" si="56">IF(D21="X",ROUND(S21-$E$7,10),"")</f>
        <v/>
      </c>
      <c r="Y21" s="75" t="str">
        <f t="shared" ref="Y21:Y27" si="57">IF(X21&gt;0,X21,0)</f>
        <v/>
      </c>
      <c r="Z21" s="88">
        <f t="shared" ref="Z21:Z27" si="58">IF(X21&lt;0,X21*(-1),0)</f>
        <v>0</v>
      </c>
      <c r="AA21" s="75" t="str">
        <f t="shared" ref="AA21" si="59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44478</v>
      </c>
      <c r="B22" s="41"/>
      <c r="C22" s="42"/>
      <c r="D22" s="42"/>
      <c r="E22" s="43"/>
      <c r="F22" s="44"/>
      <c r="G22" s="75">
        <f t="shared" ref="G22:G24" si="60">IF(E22="",0,CONCATENATE(E22,":",F22))</f>
        <v>0</v>
      </c>
      <c r="H22" s="43"/>
      <c r="I22" s="44"/>
      <c r="J22" s="75">
        <f t="shared" ref="J22:J24" si="61">IF(H22="",0,CONCATENATE(H22,":",I22))</f>
        <v>0</v>
      </c>
      <c r="K22" s="79">
        <f t="shared" ref="K22:K24" si="62">J22-G22</f>
        <v>0</v>
      </c>
      <c r="L22" s="43"/>
      <c r="M22" s="44"/>
      <c r="N22" s="75">
        <f t="shared" ref="N22:N24" si="63">IF(L22="",0,CONCATENATE(L22,":",M22))</f>
        <v>0</v>
      </c>
      <c r="O22" s="43"/>
      <c r="P22" s="44"/>
      <c r="Q22" s="75">
        <f t="shared" ref="Q22:Q24" si="64">IF(O22="",0,CONCATENATE(O22,":",P22))</f>
        <v>0</v>
      </c>
      <c r="R22" s="79">
        <f t="shared" ref="R22:R24" si="65">Q22-N22</f>
        <v>0</v>
      </c>
      <c r="S22" s="79">
        <f t="shared" ref="S22:S24" si="66">K22+R22</f>
        <v>0</v>
      </c>
      <c r="T22" s="79" t="str">
        <f t="shared" ref="T22:T23" si="67">IF($D22="X","",IF($S22=0,"",ROUND($S22,10)))</f>
        <v/>
      </c>
      <c r="U22" s="79" t="str">
        <f t="shared" ref="U22:U24" si="68">IF(T22&gt;0,T22,0)</f>
        <v/>
      </c>
      <c r="V22" s="87">
        <f t="shared" ref="V22:V24" si="69">IF(T22&lt;0,T22*(-1),0)</f>
        <v>0</v>
      </c>
      <c r="W22" s="79" t="str">
        <f t="shared" ref="W22:W23" si="70">IF($D22="X","",IF($S22=0,"",ROUND($S22,10)))</f>
        <v/>
      </c>
      <c r="X22" s="79" t="str">
        <f t="shared" ref="X22:X23" si="71">IF($D22="X",ROUND($S22,10),"")</f>
        <v/>
      </c>
      <c r="Y22" s="79" t="str">
        <f t="shared" ref="Y22:Y24" si="72">IF(X22&gt;0,X22,0)</f>
        <v/>
      </c>
      <c r="Z22" s="79">
        <f t="shared" ref="Z22:Z24" si="73">IF(X22&lt;0,X22*(-1),0)</f>
        <v>0</v>
      </c>
      <c r="AA22" s="79" t="str">
        <f t="shared" ref="AA22:AA23" si="74">IF($D22="X",ROUND($S22,10),"")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0">
        <v>44479</v>
      </c>
      <c r="B23" s="41"/>
      <c r="C23" s="42"/>
      <c r="D23" s="42"/>
      <c r="E23" s="43"/>
      <c r="F23" s="44"/>
      <c r="G23" s="75">
        <f t="shared" si="60"/>
        <v>0</v>
      </c>
      <c r="H23" s="43"/>
      <c r="I23" s="44"/>
      <c r="J23" s="75">
        <f t="shared" si="61"/>
        <v>0</v>
      </c>
      <c r="K23" s="79">
        <f t="shared" si="62"/>
        <v>0</v>
      </c>
      <c r="L23" s="43"/>
      <c r="M23" s="44"/>
      <c r="N23" s="75">
        <f t="shared" si="63"/>
        <v>0</v>
      </c>
      <c r="O23" s="43"/>
      <c r="P23" s="44"/>
      <c r="Q23" s="75">
        <f t="shared" si="64"/>
        <v>0</v>
      </c>
      <c r="R23" s="79">
        <f t="shared" si="65"/>
        <v>0</v>
      </c>
      <c r="S23" s="79">
        <f t="shared" si="66"/>
        <v>0</v>
      </c>
      <c r="T23" s="79" t="str">
        <f t="shared" si="67"/>
        <v/>
      </c>
      <c r="U23" s="79" t="str">
        <f t="shared" si="68"/>
        <v/>
      </c>
      <c r="V23" s="87">
        <f t="shared" si="69"/>
        <v>0</v>
      </c>
      <c r="W23" s="79" t="str">
        <f t="shared" si="70"/>
        <v/>
      </c>
      <c r="X23" s="79" t="str">
        <f t="shared" si="71"/>
        <v/>
      </c>
      <c r="Y23" s="79" t="str">
        <f t="shared" si="72"/>
        <v/>
      </c>
      <c r="Z23" s="79">
        <f t="shared" si="73"/>
        <v>0</v>
      </c>
      <c r="AA23" s="79" t="str">
        <f t="shared" si="74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44480</v>
      </c>
      <c r="B24" s="48"/>
      <c r="C24" s="49"/>
      <c r="D24" s="42"/>
      <c r="E24" s="50"/>
      <c r="F24" s="51"/>
      <c r="G24" s="75">
        <f t="shared" si="60"/>
        <v>0</v>
      </c>
      <c r="H24" s="50"/>
      <c r="I24" s="51"/>
      <c r="J24" s="75">
        <f t="shared" si="61"/>
        <v>0</v>
      </c>
      <c r="K24" s="75">
        <f t="shared" si="62"/>
        <v>0</v>
      </c>
      <c r="L24" s="50"/>
      <c r="M24" s="51"/>
      <c r="N24" s="75">
        <f t="shared" si="63"/>
        <v>0</v>
      </c>
      <c r="O24" s="50"/>
      <c r="P24" s="51"/>
      <c r="Q24" s="75">
        <f t="shared" si="64"/>
        <v>0</v>
      </c>
      <c r="R24" s="75">
        <f t="shared" si="65"/>
        <v>0</v>
      </c>
      <c r="S24" s="85">
        <f t="shared" si="66"/>
        <v>0</v>
      </c>
      <c r="T24" s="75" t="str">
        <f t="shared" ref="T24" si="75">IF(B24="av",($E$7)*(-1),IF(B24="df",($E$7)*(-1),IF(D24="X","",IF(B24="sd",ROUND(S24-($E$7*(1-$AE$4)),10),IF(S24=0,"",ROUND(S24-$E$7,10))))))</f>
        <v/>
      </c>
      <c r="U24" s="75" t="str">
        <f t="shared" si="68"/>
        <v/>
      </c>
      <c r="V24" s="88">
        <f t="shared" si="69"/>
        <v>0</v>
      </c>
      <c r="W24" s="75" t="str">
        <f t="shared" ref="W24" si="76">IF(U24=V24,U24,IF(V24&gt;0,V24,U24))</f>
        <v/>
      </c>
      <c r="X24" s="85" t="str">
        <f t="shared" ref="X24" si="77">IF(D24="X",ROUND(S24-$E$7,10),"")</f>
        <v/>
      </c>
      <c r="Y24" s="75" t="str">
        <f t="shared" si="72"/>
        <v/>
      </c>
      <c r="Z24" s="88">
        <f t="shared" si="73"/>
        <v>0</v>
      </c>
      <c r="AA24" s="75" t="str">
        <f t="shared" ref="AA24" si="78"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44481</v>
      </c>
      <c r="B25" s="48"/>
      <c r="C25" s="49"/>
      <c r="D25" s="42"/>
      <c r="E25" s="50"/>
      <c r="F25" s="51"/>
      <c r="G25" s="75">
        <f t="shared" si="45"/>
        <v>0</v>
      </c>
      <c r="H25" s="50"/>
      <c r="I25" s="51"/>
      <c r="J25" s="75">
        <f t="shared" si="46"/>
        <v>0</v>
      </c>
      <c r="K25" s="75">
        <f t="shared" si="47"/>
        <v>0</v>
      </c>
      <c r="L25" s="50"/>
      <c r="M25" s="51"/>
      <c r="N25" s="75">
        <f t="shared" si="48"/>
        <v>0</v>
      </c>
      <c r="O25" s="50"/>
      <c r="P25" s="51"/>
      <c r="Q25" s="75">
        <f t="shared" si="49"/>
        <v>0</v>
      </c>
      <c r="R25" s="75">
        <f t="shared" si="50"/>
        <v>0</v>
      </c>
      <c r="S25" s="85">
        <f t="shared" si="51"/>
        <v>0</v>
      </c>
      <c r="T25" s="75" t="str">
        <f t="shared" ref="T25:T27" si="79">IF(B25="av",($E$7)*(-1),IF(B25="df",($E$7)*(-1),IF(D25="X","",IF(B25="sd",ROUND(S25-($E$7*(1-$AE$4)),10),IF(S25=0,"",ROUND(S25-$E$7,10))))))</f>
        <v/>
      </c>
      <c r="U25" s="75" t="str">
        <f t="shared" si="53"/>
        <v/>
      </c>
      <c r="V25" s="88">
        <f t="shared" si="54"/>
        <v>0</v>
      </c>
      <c r="W25" s="75" t="str">
        <f t="shared" ref="W25:W27" si="80">IF(U25=V25,U25,IF(V25&gt;0,V25,U25))</f>
        <v/>
      </c>
      <c r="X25" s="85" t="str">
        <f t="shared" ref="X25:X27" si="81">IF(D25="X",ROUND(S25-$E$7,10),"")</f>
        <v/>
      </c>
      <c r="Y25" s="75" t="str">
        <f t="shared" si="57"/>
        <v/>
      </c>
      <c r="Z25" s="88">
        <f t="shared" si="58"/>
        <v>0</v>
      </c>
      <c r="AA25" s="75" t="str">
        <f t="shared" ref="AA25:AA27" si="82">IF(Y25=Z25,Y25,IF(Z25&gt;0,Z25,Y25))</f>
        <v/>
      </c>
      <c r="AC25" s="45" t="s">
        <v>37</v>
      </c>
      <c r="AD25" s="45"/>
      <c r="AE25" s="46">
        <f>AE23+(AE24*0.5)+Sep!AE25</f>
        <v>0</v>
      </c>
    </row>
    <row r="26" spans="1:38" s="11" customFormat="1" ht="14.25" customHeight="1" x14ac:dyDescent="0.35">
      <c r="A26" s="47">
        <v>44482</v>
      </c>
      <c r="B26" s="48"/>
      <c r="C26" s="49"/>
      <c r="D26" s="42"/>
      <c r="E26" s="50"/>
      <c r="F26" s="51"/>
      <c r="G26" s="75">
        <f t="shared" si="45"/>
        <v>0</v>
      </c>
      <c r="H26" s="50"/>
      <c r="I26" s="51"/>
      <c r="J26" s="75">
        <f t="shared" si="46"/>
        <v>0</v>
      </c>
      <c r="K26" s="75">
        <f t="shared" si="47"/>
        <v>0</v>
      </c>
      <c r="L26" s="50"/>
      <c r="M26" s="51"/>
      <c r="N26" s="75">
        <f t="shared" si="48"/>
        <v>0</v>
      </c>
      <c r="O26" s="50"/>
      <c r="P26" s="51"/>
      <c r="Q26" s="75">
        <f t="shared" si="49"/>
        <v>0</v>
      </c>
      <c r="R26" s="75">
        <f t="shared" si="50"/>
        <v>0</v>
      </c>
      <c r="S26" s="85">
        <f t="shared" si="51"/>
        <v>0</v>
      </c>
      <c r="T26" s="75" t="str">
        <f t="shared" si="79"/>
        <v/>
      </c>
      <c r="U26" s="75" t="str">
        <f t="shared" si="53"/>
        <v/>
      </c>
      <c r="V26" s="88">
        <f t="shared" si="54"/>
        <v>0</v>
      </c>
      <c r="W26" s="75" t="str">
        <f t="shared" si="80"/>
        <v/>
      </c>
      <c r="X26" s="85" t="str">
        <f t="shared" si="81"/>
        <v/>
      </c>
      <c r="Y26" s="75" t="str">
        <f t="shared" si="57"/>
        <v/>
      </c>
      <c r="Z26" s="88">
        <f t="shared" si="58"/>
        <v>0</v>
      </c>
      <c r="AA26" s="75" t="str">
        <f t="shared" si="82"/>
        <v/>
      </c>
      <c r="AE26" s="25"/>
    </row>
    <row r="27" spans="1:38" s="11" customFormat="1" ht="14.25" customHeight="1" x14ac:dyDescent="0.35">
      <c r="A27" s="47">
        <v>44483</v>
      </c>
      <c r="B27" s="48"/>
      <c r="C27" s="49"/>
      <c r="D27" s="42"/>
      <c r="E27" s="50"/>
      <c r="F27" s="51"/>
      <c r="G27" s="75">
        <f t="shared" si="45"/>
        <v>0</v>
      </c>
      <c r="H27" s="50"/>
      <c r="I27" s="51"/>
      <c r="J27" s="75">
        <f t="shared" si="46"/>
        <v>0</v>
      </c>
      <c r="K27" s="75">
        <f t="shared" si="47"/>
        <v>0</v>
      </c>
      <c r="L27" s="50"/>
      <c r="M27" s="51"/>
      <c r="N27" s="75">
        <f t="shared" si="48"/>
        <v>0</v>
      </c>
      <c r="O27" s="50"/>
      <c r="P27" s="51"/>
      <c r="Q27" s="75">
        <f t="shared" si="49"/>
        <v>0</v>
      </c>
      <c r="R27" s="75">
        <f t="shared" si="50"/>
        <v>0</v>
      </c>
      <c r="S27" s="85">
        <f t="shared" si="51"/>
        <v>0</v>
      </c>
      <c r="T27" s="75" t="str">
        <f t="shared" si="79"/>
        <v/>
      </c>
      <c r="U27" s="75" t="str">
        <f t="shared" si="53"/>
        <v/>
      </c>
      <c r="V27" s="88">
        <f t="shared" si="54"/>
        <v>0</v>
      </c>
      <c r="W27" s="75" t="str">
        <f t="shared" si="80"/>
        <v/>
      </c>
      <c r="X27" s="85" t="str">
        <f t="shared" si="81"/>
        <v/>
      </c>
      <c r="Y27" s="75" t="str">
        <f t="shared" si="57"/>
        <v/>
      </c>
      <c r="Z27" s="88">
        <f t="shared" si="58"/>
        <v>0</v>
      </c>
      <c r="AA27" s="75" t="str">
        <f t="shared" si="82"/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44484</v>
      </c>
      <c r="B28" s="48"/>
      <c r="C28" s="49"/>
      <c r="D28" s="42"/>
      <c r="E28" s="50"/>
      <c r="F28" s="51"/>
      <c r="G28" s="75">
        <f t="shared" ref="G28:G29" si="83">IF(E28="",0,CONCATENATE(E28,":",F28))</f>
        <v>0</v>
      </c>
      <c r="H28" s="50"/>
      <c r="I28" s="51"/>
      <c r="J28" s="75">
        <f t="shared" ref="J28:J29" si="84">IF(H28="",0,CONCATENATE(H28,":",I28))</f>
        <v>0</v>
      </c>
      <c r="K28" s="75">
        <f t="shared" ref="K28:K29" si="85">J28-G28</f>
        <v>0</v>
      </c>
      <c r="L28" s="50"/>
      <c r="M28" s="51"/>
      <c r="N28" s="75">
        <f t="shared" ref="N28:N29" si="86">IF(L28="",0,CONCATENATE(L28,":",M28))</f>
        <v>0</v>
      </c>
      <c r="O28" s="50"/>
      <c r="P28" s="51"/>
      <c r="Q28" s="75">
        <f t="shared" ref="Q28:Q29" si="87">IF(O28="",0,CONCATENATE(O28,":",P28))</f>
        <v>0</v>
      </c>
      <c r="R28" s="75">
        <f t="shared" ref="R28:R29" si="88">Q28-N28</f>
        <v>0</v>
      </c>
      <c r="S28" s="85">
        <f t="shared" ref="S28:S29" si="89">K28+R28</f>
        <v>0</v>
      </c>
      <c r="T28" s="75" t="str">
        <f t="shared" ref="T28" si="90">IF(B28="av",($E$7)*(-1),IF(B28="df",($E$7)*(-1),IF(D28="X","",IF(B28="sd",ROUND(S28-($E$7*(1-$AE$4)),10),IF(S28=0,"",ROUND(S28-$E$7,10))))))</f>
        <v/>
      </c>
      <c r="U28" s="75" t="str">
        <f t="shared" ref="U28:U29" si="91">IF(T28&gt;0,T28,0)</f>
        <v/>
      </c>
      <c r="V28" s="88">
        <f t="shared" ref="V28:V29" si="92">IF(T28&lt;0,T28*(-1),0)</f>
        <v>0</v>
      </c>
      <c r="W28" s="75" t="str">
        <f t="shared" ref="W28" si="93">IF(U28=V28,U28,IF(V28&gt;0,V28,U28))</f>
        <v/>
      </c>
      <c r="X28" s="85" t="str">
        <f t="shared" ref="X28" si="94">IF(D28="X",ROUND(S28-$E$7,10),"")</f>
        <v/>
      </c>
      <c r="Y28" s="75" t="str">
        <f t="shared" ref="Y28:Y29" si="95">IF(X28&gt;0,X28,0)</f>
        <v/>
      </c>
      <c r="Z28" s="88">
        <f t="shared" ref="Z28:Z29" si="96">IF(X28&lt;0,X28*(-1),0)</f>
        <v>0</v>
      </c>
      <c r="AA28" s="75" t="str">
        <f t="shared" ref="AA28" si="97">IF(Y28=Z28,Y28,IF(Z28&gt;0,Z28,Y28))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44485</v>
      </c>
      <c r="B29" s="41"/>
      <c r="C29" s="42"/>
      <c r="D29" s="42"/>
      <c r="E29" s="43"/>
      <c r="F29" s="44"/>
      <c r="G29" s="75">
        <f t="shared" si="83"/>
        <v>0</v>
      </c>
      <c r="H29" s="43"/>
      <c r="I29" s="44"/>
      <c r="J29" s="75">
        <f t="shared" si="84"/>
        <v>0</v>
      </c>
      <c r="K29" s="79">
        <f t="shared" si="85"/>
        <v>0</v>
      </c>
      <c r="L29" s="43"/>
      <c r="M29" s="44"/>
      <c r="N29" s="75">
        <f t="shared" si="86"/>
        <v>0</v>
      </c>
      <c r="O29" s="43"/>
      <c r="P29" s="44"/>
      <c r="Q29" s="75">
        <f t="shared" si="87"/>
        <v>0</v>
      </c>
      <c r="R29" s="79">
        <f t="shared" si="88"/>
        <v>0</v>
      </c>
      <c r="S29" s="79">
        <f t="shared" si="89"/>
        <v>0</v>
      </c>
      <c r="T29" s="79" t="str">
        <f t="shared" ref="T29:T30" si="98">IF($D29="X","",IF($S29=0,"",ROUND($S29,10)))</f>
        <v/>
      </c>
      <c r="U29" s="79" t="str">
        <f t="shared" si="91"/>
        <v/>
      </c>
      <c r="V29" s="87">
        <f t="shared" si="92"/>
        <v>0</v>
      </c>
      <c r="W29" s="79" t="str">
        <f t="shared" ref="W29:W30" si="99">IF($D29="X","",IF($S29=0,"",ROUND($S29,10)))</f>
        <v/>
      </c>
      <c r="X29" s="79" t="str">
        <f t="shared" ref="X29:X30" si="100">IF($D29="X",ROUND($S29,10),"")</f>
        <v/>
      </c>
      <c r="Y29" s="79" t="str">
        <f t="shared" si="95"/>
        <v/>
      </c>
      <c r="Z29" s="79">
        <f t="shared" si="96"/>
        <v>0</v>
      </c>
      <c r="AA29" s="79" t="str">
        <f t="shared" ref="AA29:AA30" si="101">IF($D29="X",ROUND($S29,10),"")</f>
        <v/>
      </c>
      <c r="AC29" s="45" t="s">
        <v>39</v>
      </c>
      <c r="AD29" s="92">
        <f>AD28+Sep!AD29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44486</v>
      </c>
      <c r="B30" s="41"/>
      <c r="C30" s="42"/>
      <c r="D30" s="42"/>
      <c r="E30" s="43"/>
      <c r="F30" s="44"/>
      <c r="G30" s="75">
        <f t="shared" ref="G30:G34" si="102">IF(E30="",0,CONCATENATE(E30,":",F30))</f>
        <v>0</v>
      </c>
      <c r="H30" s="43"/>
      <c r="I30" s="44"/>
      <c r="J30" s="75">
        <f t="shared" ref="J30:J34" si="103">IF(H30="",0,CONCATENATE(H30,":",I30))</f>
        <v>0</v>
      </c>
      <c r="K30" s="79">
        <f t="shared" ref="K30:K34" si="104">J30-G30</f>
        <v>0</v>
      </c>
      <c r="L30" s="43"/>
      <c r="M30" s="44"/>
      <c r="N30" s="75">
        <f t="shared" ref="N30:N34" si="105">IF(L30="",0,CONCATENATE(L30,":",M30))</f>
        <v>0</v>
      </c>
      <c r="O30" s="43"/>
      <c r="P30" s="44"/>
      <c r="Q30" s="75">
        <f t="shared" ref="Q30:Q34" si="106">IF(O30="",0,CONCATENATE(O30,":",P30))</f>
        <v>0</v>
      </c>
      <c r="R30" s="79">
        <f t="shared" ref="R30:R34" si="107">Q30-N30</f>
        <v>0</v>
      </c>
      <c r="S30" s="79">
        <f t="shared" ref="S30:S34" si="108">K30+R30</f>
        <v>0</v>
      </c>
      <c r="T30" s="79" t="str">
        <f t="shared" si="98"/>
        <v/>
      </c>
      <c r="U30" s="79" t="str">
        <f t="shared" ref="U30:U34" si="109">IF(T30&gt;0,T30,0)</f>
        <v/>
      </c>
      <c r="V30" s="87">
        <f t="shared" ref="V30:V34" si="110">IF(T30&lt;0,T30*(-1),0)</f>
        <v>0</v>
      </c>
      <c r="W30" s="79" t="str">
        <f t="shared" si="99"/>
        <v/>
      </c>
      <c r="X30" s="79" t="str">
        <f t="shared" si="100"/>
        <v/>
      </c>
      <c r="Y30" s="79" t="str">
        <f t="shared" ref="Y30:Y34" si="111">IF(X30&gt;0,X30,0)</f>
        <v/>
      </c>
      <c r="Z30" s="79">
        <f t="shared" ref="Z30:Z34" si="112">IF(X30&lt;0,X30*(-1),0)</f>
        <v>0</v>
      </c>
      <c r="AA30" s="79" t="str">
        <f t="shared" si="101"/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44487</v>
      </c>
      <c r="B31" s="48"/>
      <c r="C31" s="49"/>
      <c r="D31" s="42"/>
      <c r="E31" s="50"/>
      <c r="F31" s="51"/>
      <c r="G31" s="75">
        <f t="shared" ref="G31" si="113">IF(E31="",0,CONCATENATE(E31,":",F31))</f>
        <v>0</v>
      </c>
      <c r="H31" s="50"/>
      <c r="I31" s="51"/>
      <c r="J31" s="75">
        <f t="shared" ref="J31" si="114">IF(H31="",0,CONCATENATE(H31,":",I31))</f>
        <v>0</v>
      </c>
      <c r="K31" s="75">
        <f t="shared" ref="K31" si="115">J31-G31</f>
        <v>0</v>
      </c>
      <c r="L31" s="50"/>
      <c r="M31" s="51"/>
      <c r="N31" s="75">
        <f t="shared" ref="N31" si="116">IF(L31="",0,CONCATENATE(L31,":",M31))</f>
        <v>0</v>
      </c>
      <c r="O31" s="50"/>
      <c r="P31" s="51"/>
      <c r="Q31" s="75">
        <f t="shared" ref="Q31" si="117">IF(O31="",0,CONCATENATE(O31,":",P31))</f>
        <v>0</v>
      </c>
      <c r="R31" s="75">
        <f t="shared" ref="R31" si="118">Q31-N31</f>
        <v>0</v>
      </c>
      <c r="S31" s="85">
        <f t="shared" ref="S31" si="119">K31+R31</f>
        <v>0</v>
      </c>
      <c r="T31" s="75" t="str">
        <f t="shared" ref="T31" si="120">IF(B31="av",($E$7)*(-1),IF(B31="df",($E$7)*(-1),IF(D31="X","",IF(B31="sd",ROUND(S31-($E$7*(1-$AE$4)),10),IF(S31=0,"",ROUND(S31-$E$7,10))))))</f>
        <v/>
      </c>
      <c r="U31" s="75" t="str">
        <f t="shared" ref="U31" si="121">IF(T31&gt;0,T31,0)</f>
        <v/>
      </c>
      <c r="V31" s="88">
        <f t="shared" ref="V31" si="122">IF(T31&lt;0,T31*(-1),0)</f>
        <v>0</v>
      </c>
      <c r="W31" s="75" t="str">
        <f t="shared" ref="W31" si="123">IF(U31=V31,U31,IF(V31&gt;0,V31,U31))</f>
        <v/>
      </c>
      <c r="X31" s="85" t="str">
        <f t="shared" ref="X31" si="124">IF(D31="X",ROUND(S31-$E$7,10),"")</f>
        <v/>
      </c>
      <c r="Y31" s="75" t="str">
        <f t="shared" ref="Y31" si="125">IF(X31&gt;0,X31,0)</f>
        <v/>
      </c>
      <c r="Z31" s="88">
        <f t="shared" ref="Z31" si="126">IF(X31&lt;0,X31*(-1),0)</f>
        <v>0</v>
      </c>
      <c r="AA31" s="75" t="str">
        <f t="shared" ref="AA31" si="127">IF(Y31=Z31,Y31,IF(Z31&gt;0,Z31,Y31))</f>
        <v/>
      </c>
      <c r="AE31" s="25"/>
    </row>
    <row r="32" spans="1:38" s="11" customFormat="1" ht="14.25" customHeight="1" x14ac:dyDescent="0.35">
      <c r="A32" s="47">
        <v>44488</v>
      </c>
      <c r="B32" s="48"/>
      <c r="C32" s="49"/>
      <c r="D32" s="42"/>
      <c r="E32" s="50"/>
      <c r="F32" s="51"/>
      <c r="G32" s="75">
        <f t="shared" si="102"/>
        <v>0</v>
      </c>
      <c r="H32" s="50"/>
      <c r="I32" s="51"/>
      <c r="J32" s="75">
        <f t="shared" si="103"/>
        <v>0</v>
      </c>
      <c r="K32" s="75">
        <f t="shared" si="104"/>
        <v>0</v>
      </c>
      <c r="L32" s="50"/>
      <c r="M32" s="51"/>
      <c r="N32" s="75">
        <f t="shared" si="105"/>
        <v>0</v>
      </c>
      <c r="O32" s="50"/>
      <c r="P32" s="51"/>
      <c r="Q32" s="75">
        <f t="shared" si="106"/>
        <v>0</v>
      </c>
      <c r="R32" s="75">
        <f t="shared" si="107"/>
        <v>0</v>
      </c>
      <c r="S32" s="85">
        <f t="shared" si="108"/>
        <v>0</v>
      </c>
      <c r="T32" s="75" t="str">
        <f t="shared" ref="T32:T34" si="128">IF(B32="av",($E$7)*(-1),IF(B32="df",($E$7)*(-1),IF(D32="X","",IF(B32="sd",ROUND(S32-($E$7*(1-$AE$4)),10),IF(S32=0,"",ROUND(S32-$E$7,10))))))</f>
        <v/>
      </c>
      <c r="U32" s="75" t="str">
        <f t="shared" si="109"/>
        <v/>
      </c>
      <c r="V32" s="88">
        <f t="shared" si="110"/>
        <v>0</v>
      </c>
      <c r="W32" s="75" t="str">
        <f t="shared" ref="W32:W34" si="129">IF(U32=V32,U32,IF(V32&gt;0,V32,U32))</f>
        <v/>
      </c>
      <c r="X32" s="85" t="str">
        <f t="shared" ref="X32:X34" si="130">IF(D32="X",ROUND(S32-$E$7,10),"")</f>
        <v/>
      </c>
      <c r="Y32" s="75" t="str">
        <f t="shared" si="111"/>
        <v/>
      </c>
      <c r="Z32" s="88">
        <f t="shared" si="112"/>
        <v>0</v>
      </c>
      <c r="AA32" s="75" t="str">
        <f t="shared" ref="AA32:AA34" si="131">IF(Y32=Z32,Y32,IF(Z32&gt;0,Z32,Y32))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44489</v>
      </c>
      <c r="B33" s="48"/>
      <c r="C33" s="49"/>
      <c r="D33" s="42"/>
      <c r="E33" s="50"/>
      <c r="F33" s="51"/>
      <c r="G33" s="75">
        <f t="shared" si="102"/>
        <v>0</v>
      </c>
      <c r="H33" s="50"/>
      <c r="I33" s="51"/>
      <c r="J33" s="75">
        <f t="shared" si="103"/>
        <v>0</v>
      </c>
      <c r="K33" s="75">
        <f t="shared" si="104"/>
        <v>0</v>
      </c>
      <c r="L33" s="50"/>
      <c r="M33" s="51"/>
      <c r="N33" s="75">
        <f t="shared" si="105"/>
        <v>0</v>
      </c>
      <c r="O33" s="50"/>
      <c r="P33" s="51"/>
      <c r="Q33" s="75">
        <f t="shared" si="106"/>
        <v>0</v>
      </c>
      <c r="R33" s="75">
        <f t="shared" si="107"/>
        <v>0</v>
      </c>
      <c r="S33" s="85">
        <f t="shared" si="108"/>
        <v>0</v>
      </c>
      <c r="T33" s="75" t="str">
        <f t="shared" si="128"/>
        <v/>
      </c>
      <c r="U33" s="75" t="str">
        <f t="shared" si="109"/>
        <v/>
      </c>
      <c r="V33" s="88">
        <f t="shared" si="110"/>
        <v>0</v>
      </c>
      <c r="W33" s="75" t="str">
        <f t="shared" si="129"/>
        <v/>
      </c>
      <c r="X33" s="85" t="str">
        <f t="shared" si="130"/>
        <v/>
      </c>
      <c r="Y33" s="75" t="str">
        <f t="shared" si="111"/>
        <v/>
      </c>
      <c r="Z33" s="88">
        <f t="shared" si="112"/>
        <v>0</v>
      </c>
      <c r="AA33" s="75" t="str">
        <f t="shared" si="131"/>
        <v/>
      </c>
      <c r="AC33" s="58" t="s">
        <v>42</v>
      </c>
      <c r="AD33" s="58"/>
      <c r="AE33" s="60">
        <f>IF($AE$5-(COUNTIF(B$14:B$44,"f")+($AE$5-Sep!AE33))&gt;-1,Sep!AE33-COUNTIF(B$14:B$44,"f"),0)</f>
        <v>10</v>
      </c>
    </row>
    <row r="34" spans="1:31" s="11" customFormat="1" ht="14.25" customHeight="1" x14ac:dyDescent="0.35">
      <c r="A34" s="47">
        <v>44490</v>
      </c>
      <c r="B34" s="48"/>
      <c r="C34" s="49"/>
      <c r="D34" s="42"/>
      <c r="E34" s="50"/>
      <c r="F34" s="51"/>
      <c r="G34" s="75">
        <f t="shared" si="102"/>
        <v>0</v>
      </c>
      <c r="H34" s="50"/>
      <c r="I34" s="51"/>
      <c r="J34" s="75">
        <f t="shared" si="103"/>
        <v>0</v>
      </c>
      <c r="K34" s="75">
        <f t="shared" si="104"/>
        <v>0</v>
      </c>
      <c r="L34" s="50"/>
      <c r="M34" s="51"/>
      <c r="N34" s="75">
        <f t="shared" si="105"/>
        <v>0</v>
      </c>
      <c r="O34" s="50"/>
      <c r="P34" s="51"/>
      <c r="Q34" s="75">
        <f t="shared" si="106"/>
        <v>0</v>
      </c>
      <c r="R34" s="75">
        <f t="shared" si="107"/>
        <v>0</v>
      </c>
      <c r="S34" s="85">
        <f t="shared" si="108"/>
        <v>0</v>
      </c>
      <c r="T34" s="75" t="str">
        <f t="shared" si="128"/>
        <v/>
      </c>
      <c r="U34" s="75" t="str">
        <f t="shared" si="109"/>
        <v/>
      </c>
      <c r="V34" s="88">
        <f t="shared" si="110"/>
        <v>0</v>
      </c>
      <c r="W34" s="75" t="str">
        <f t="shared" si="129"/>
        <v/>
      </c>
      <c r="X34" s="85" t="str">
        <f t="shared" si="130"/>
        <v/>
      </c>
      <c r="Y34" s="75" t="str">
        <f t="shared" si="111"/>
        <v/>
      </c>
      <c r="Z34" s="88">
        <f t="shared" si="112"/>
        <v>0</v>
      </c>
      <c r="AA34" s="75" t="str">
        <f t="shared" si="131"/>
        <v/>
      </c>
      <c r="AC34" s="61" t="s">
        <v>43</v>
      </c>
      <c r="AD34" s="61"/>
      <c r="AE34" s="46">
        <f>IF(Sep!AE34&gt;0,Sep!AE34+COUNTIF(B$14:B$44,"f"),IF(COUNTIF(B$14:B$44,"f")&gt;Sep!AE33,COUNTIF(B$14:B$44,"f")-Sep!AE33,0))</f>
        <v>0</v>
      </c>
    </row>
    <row r="35" spans="1:31" s="11" customFormat="1" ht="14.25" customHeight="1" x14ac:dyDescent="0.35">
      <c r="A35" s="47">
        <v>44491</v>
      </c>
      <c r="B35" s="48"/>
      <c r="C35" s="49"/>
      <c r="D35" s="42"/>
      <c r="E35" s="50"/>
      <c r="F35" s="51"/>
      <c r="G35" s="75">
        <f t="shared" ref="G35:G36" si="132">IF(E35="",0,CONCATENATE(E35,":",F35))</f>
        <v>0</v>
      </c>
      <c r="H35" s="50"/>
      <c r="I35" s="51"/>
      <c r="J35" s="75">
        <f t="shared" ref="J35:J36" si="133">IF(H35="",0,CONCATENATE(H35,":",I35))</f>
        <v>0</v>
      </c>
      <c r="K35" s="75">
        <f t="shared" ref="K35:K36" si="134">J35-G35</f>
        <v>0</v>
      </c>
      <c r="L35" s="50"/>
      <c r="M35" s="51"/>
      <c r="N35" s="75">
        <f t="shared" ref="N35:N36" si="135">IF(L35="",0,CONCATENATE(L35,":",M35))</f>
        <v>0</v>
      </c>
      <c r="O35" s="50"/>
      <c r="P35" s="51"/>
      <c r="Q35" s="75">
        <f t="shared" ref="Q35:Q36" si="136">IF(O35="",0,CONCATENATE(O35,":",P35))</f>
        <v>0</v>
      </c>
      <c r="R35" s="75">
        <f t="shared" ref="R35:R36" si="137">Q35-N35</f>
        <v>0</v>
      </c>
      <c r="S35" s="85">
        <f t="shared" ref="S35:S36" si="138">K35+R35</f>
        <v>0</v>
      </c>
      <c r="T35" s="75" t="str">
        <f t="shared" ref="T35" si="139">IF(B35="av",($E$7)*(-1),IF(B35="df",($E$7)*(-1),IF(D35="X","",IF(B35="sd",ROUND(S35-($E$7*(1-$AE$4)),10),IF(S35=0,"",ROUND(S35-$E$7,10))))))</f>
        <v/>
      </c>
      <c r="U35" s="75" t="str">
        <f t="shared" ref="U35:U43" si="140">IF(T35&gt;0,T35,0)</f>
        <v/>
      </c>
      <c r="V35" s="88">
        <f t="shared" ref="V35:V36" si="141">IF(T35&lt;0,T35*(-1),0)</f>
        <v>0</v>
      </c>
      <c r="W35" s="75" t="str">
        <f t="shared" ref="W35" si="142">IF(U35=V35,U35,IF(V35&gt;0,V35,U35))</f>
        <v/>
      </c>
      <c r="X35" s="85" t="str">
        <f t="shared" ref="X35" si="143">IF(D35="X",ROUND(S35-$E$7,10),"")</f>
        <v/>
      </c>
      <c r="Y35" s="75" t="str">
        <f t="shared" ref="Y35:Y43" si="144">IF(X35&gt;0,X35,0)</f>
        <v/>
      </c>
      <c r="Z35" s="88">
        <f t="shared" ref="Z35:Z36" si="145">IF(X35&lt;0,X35*(-1),0)</f>
        <v>0</v>
      </c>
      <c r="AA35" s="75" t="str">
        <f t="shared" ref="AA35" si="146">IF(Y35=Z35,Y35,IF(Z35&gt;0,Z35,Y35))</f>
        <v/>
      </c>
      <c r="AC35" s="58" t="s">
        <v>44</v>
      </c>
      <c r="AD35" s="58"/>
      <c r="AE35" s="60">
        <f>IF($AE$6-(COUNTIF(B$14:B$44,"s")+($AE$6-Sep!AE35))&gt;-1,Sep!AE35-COUNTIF(B$14:B$44,"s"),0)</f>
        <v>0</v>
      </c>
    </row>
    <row r="36" spans="1:31" s="11" customFormat="1" ht="14.25" customHeight="1" x14ac:dyDescent="0.35">
      <c r="A36" s="40">
        <v>44492</v>
      </c>
      <c r="B36" s="41"/>
      <c r="C36" s="42"/>
      <c r="D36" s="42"/>
      <c r="E36" s="43"/>
      <c r="F36" s="44"/>
      <c r="G36" s="75">
        <f t="shared" si="132"/>
        <v>0</v>
      </c>
      <c r="H36" s="43"/>
      <c r="I36" s="44"/>
      <c r="J36" s="75">
        <f t="shared" si="133"/>
        <v>0</v>
      </c>
      <c r="K36" s="79">
        <f t="shared" si="134"/>
        <v>0</v>
      </c>
      <c r="L36" s="43"/>
      <c r="M36" s="44"/>
      <c r="N36" s="75">
        <f t="shared" si="135"/>
        <v>0</v>
      </c>
      <c r="O36" s="43"/>
      <c r="P36" s="44"/>
      <c r="Q36" s="75">
        <f t="shared" si="136"/>
        <v>0</v>
      </c>
      <c r="R36" s="79">
        <f t="shared" si="137"/>
        <v>0</v>
      </c>
      <c r="S36" s="79">
        <f t="shared" si="138"/>
        <v>0</v>
      </c>
      <c r="T36" s="79" t="str">
        <f t="shared" ref="T36:T37" si="147">IF($D36="X","",IF($S36=0,"",ROUND($S36,10)))</f>
        <v/>
      </c>
      <c r="U36" s="79" t="str">
        <f t="shared" si="140"/>
        <v/>
      </c>
      <c r="V36" s="87">
        <f t="shared" si="141"/>
        <v>0</v>
      </c>
      <c r="W36" s="79" t="str">
        <f t="shared" ref="W36:W37" si="148">IF($D36="X","",IF($S36=0,"",ROUND($S36,10)))</f>
        <v/>
      </c>
      <c r="X36" s="79" t="str">
        <f t="shared" ref="X36:X37" si="149">IF($D36="X",ROUND($S36,10),"")</f>
        <v/>
      </c>
      <c r="Y36" s="79" t="str">
        <f t="shared" si="144"/>
        <v/>
      </c>
      <c r="Z36" s="79">
        <f t="shared" si="145"/>
        <v>0</v>
      </c>
      <c r="AA36" s="79" t="str">
        <f t="shared" ref="AA36:AA37" si="150">IF($D36="X",ROUND($S36,10),"")</f>
        <v/>
      </c>
      <c r="AC36" s="58" t="s">
        <v>45</v>
      </c>
      <c r="AD36" s="58"/>
      <c r="AE36" s="46">
        <f>COUNTIF(B$14:B$44,"vp")+Sep!AE36</f>
        <v>0</v>
      </c>
    </row>
    <row r="37" spans="1:31" s="11" customFormat="1" ht="14.25" customHeight="1" x14ac:dyDescent="0.35">
      <c r="A37" s="40">
        <v>44493</v>
      </c>
      <c r="B37" s="41"/>
      <c r="C37" s="42"/>
      <c r="D37" s="42"/>
      <c r="E37" s="43"/>
      <c r="F37" s="44"/>
      <c r="G37" s="75">
        <f t="shared" ref="G37:G41" si="151">IF(E37="",0,CONCATENATE(E37,":",F37))</f>
        <v>0</v>
      </c>
      <c r="H37" s="43"/>
      <c r="I37" s="44"/>
      <c r="J37" s="75">
        <f t="shared" ref="J37:J41" si="152">IF(H37="",0,CONCATENATE(H37,":",I37))</f>
        <v>0</v>
      </c>
      <c r="K37" s="79">
        <f t="shared" ref="K37:K41" si="153">J37-G37</f>
        <v>0</v>
      </c>
      <c r="L37" s="43"/>
      <c r="M37" s="44"/>
      <c r="N37" s="75">
        <f t="shared" ref="N37:N41" si="154">IF(L37="",0,CONCATENATE(L37,":",M37))</f>
        <v>0</v>
      </c>
      <c r="O37" s="43"/>
      <c r="P37" s="44"/>
      <c r="Q37" s="75">
        <f t="shared" ref="Q37:Q41" si="155">IF(O37="",0,CONCATENATE(O37,":",P37))</f>
        <v>0</v>
      </c>
      <c r="R37" s="79">
        <f t="shared" ref="R37:R41" si="156">Q37-N37</f>
        <v>0</v>
      </c>
      <c r="S37" s="79">
        <f t="shared" ref="S37:S41" si="157">K37+R37</f>
        <v>0</v>
      </c>
      <c r="T37" s="79" t="str">
        <f t="shared" si="147"/>
        <v/>
      </c>
      <c r="U37" s="79" t="str">
        <f t="shared" ref="U37:U41" si="158">IF(T37&gt;0,T37,0)</f>
        <v/>
      </c>
      <c r="V37" s="87">
        <f t="shared" ref="V37:V41" si="159">IF(T37&lt;0,T37*(-1),0)</f>
        <v>0</v>
      </c>
      <c r="W37" s="79" t="str">
        <f t="shared" si="148"/>
        <v/>
      </c>
      <c r="X37" s="79" t="str">
        <f t="shared" si="149"/>
        <v/>
      </c>
      <c r="Y37" s="79" t="str">
        <f t="shared" ref="Y37:Y41" si="160">IF(X37&gt;0,X37,0)</f>
        <v/>
      </c>
      <c r="Z37" s="79">
        <f t="shared" ref="Z37:Z41" si="161">IF(X37&lt;0,X37*(-1),0)</f>
        <v>0</v>
      </c>
      <c r="AA37" s="79" t="str">
        <f t="shared" si="150"/>
        <v/>
      </c>
      <c r="AC37" s="58" t="s">
        <v>46</v>
      </c>
      <c r="AD37" s="58"/>
      <c r="AE37" s="46">
        <f>COUNTIF(B$14:B$44,"sb")+Sep!AE37</f>
        <v>0</v>
      </c>
    </row>
    <row r="38" spans="1:31" s="11" customFormat="1" ht="14.25" customHeight="1" x14ac:dyDescent="0.35">
      <c r="A38" s="47">
        <v>44494</v>
      </c>
      <c r="B38" s="48"/>
      <c r="C38" s="49"/>
      <c r="D38" s="42"/>
      <c r="E38" s="50"/>
      <c r="F38" s="51"/>
      <c r="G38" s="75">
        <f t="shared" ref="G38" si="162">IF(E38="",0,CONCATENATE(E38,":",F38))</f>
        <v>0</v>
      </c>
      <c r="H38" s="50"/>
      <c r="I38" s="51"/>
      <c r="J38" s="75">
        <f t="shared" ref="J38" si="163">IF(H38="",0,CONCATENATE(H38,":",I38))</f>
        <v>0</v>
      </c>
      <c r="K38" s="75">
        <f t="shared" ref="K38" si="164">J38-G38</f>
        <v>0</v>
      </c>
      <c r="L38" s="50"/>
      <c r="M38" s="51"/>
      <c r="N38" s="75">
        <f t="shared" ref="N38" si="165">IF(L38="",0,CONCATENATE(L38,":",M38))</f>
        <v>0</v>
      </c>
      <c r="O38" s="50"/>
      <c r="P38" s="51"/>
      <c r="Q38" s="75">
        <f t="shared" ref="Q38" si="166">IF(O38="",0,CONCATENATE(O38,":",P38))</f>
        <v>0</v>
      </c>
      <c r="R38" s="75">
        <f t="shared" ref="R38" si="167">Q38-N38</f>
        <v>0</v>
      </c>
      <c r="S38" s="85">
        <f t="shared" ref="S38" si="168">K38+R38</f>
        <v>0</v>
      </c>
      <c r="T38" s="75" t="str">
        <f t="shared" ref="T38" si="169">IF(B38="av",($E$7)*(-1),IF(B38="df",($E$7)*(-1),IF(D38="X","",IF(B38="sd",ROUND(S38-($E$7*(1-$AE$4)),10),IF(S38=0,"",ROUND(S38-$E$7,10))))))</f>
        <v/>
      </c>
      <c r="U38" s="75" t="str">
        <f t="shared" ref="U38" si="170">IF(T38&gt;0,T38,0)</f>
        <v/>
      </c>
      <c r="V38" s="88">
        <f t="shared" ref="V38" si="171">IF(T38&lt;0,T38*(-1),0)</f>
        <v>0</v>
      </c>
      <c r="W38" s="75" t="str">
        <f t="shared" ref="W38" si="172">IF(U38=V38,U38,IF(V38&gt;0,V38,U38))</f>
        <v/>
      </c>
      <c r="X38" s="85" t="str">
        <f t="shared" ref="X38" si="173">IF(D38="X",ROUND(S38-$E$7,10),"")</f>
        <v/>
      </c>
      <c r="Y38" s="75" t="str">
        <f t="shared" ref="Y38" si="174">IF(X38&gt;0,X38,0)</f>
        <v/>
      </c>
      <c r="Z38" s="88">
        <f t="shared" ref="Z38" si="175">IF(X38&lt;0,X38*(-1),0)</f>
        <v>0</v>
      </c>
      <c r="AA38" s="75" t="str">
        <f t="shared" ref="AA38" si="176">IF(Y38=Z38,Y38,IF(Z38&gt;0,Z38,Y38))</f>
        <v/>
      </c>
      <c r="AC38" s="62" t="s">
        <v>47</v>
      </c>
      <c r="AD38" s="62"/>
      <c r="AE38" s="46">
        <f>COUNTIF(B$14:B$44,"sm")+Sep!AE38</f>
        <v>0</v>
      </c>
    </row>
    <row r="39" spans="1:31" s="11" customFormat="1" ht="14.25" customHeight="1" x14ac:dyDescent="0.35">
      <c r="A39" s="47">
        <v>44495</v>
      </c>
      <c r="B39" s="48"/>
      <c r="C39" s="49"/>
      <c r="D39" s="42"/>
      <c r="E39" s="50"/>
      <c r="F39" s="51"/>
      <c r="G39" s="75">
        <f t="shared" si="151"/>
        <v>0</v>
      </c>
      <c r="H39" s="50"/>
      <c r="I39" s="51"/>
      <c r="J39" s="75">
        <f t="shared" si="152"/>
        <v>0</v>
      </c>
      <c r="K39" s="75">
        <f t="shared" si="153"/>
        <v>0</v>
      </c>
      <c r="L39" s="50"/>
      <c r="M39" s="51"/>
      <c r="N39" s="75">
        <f t="shared" si="154"/>
        <v>0</v>
      </c>
      <c r="O39" s="50"/>
      <c r="P39" s="51"/>
      <c r="Q39" s="75">
        <f t="shared" si="155"/>
        <v>0</v>
      </c>
      <c r="R39" s="75">
        <f t="shared" si="156"/>
        <v>0</v>
      </c>
      <c r="S39" s="85">
        <f t="shared" si="157"/>
        <v>0</v>
      </c>
      <c r="T39" s="75" t="str">
        <f t="shared" ref="T39:T41" si="177">IF(B39="av",($E$7)*(-1),IF(B39="df",($E$7)*(-1),IF(D39="X","",IF(B39="sd",ROUND(S39-($E$7*(1-$AE$4)),10),IF(S39=0,"",ROUND(S39-$E$7,10))))))</f>
        <v/>
      </c>
      <c r="U39" s="75" t="str">
        <f t="shared" si="158"/>
        <v/>
      </c>
      <c r="V39" s="88">
        <f t="shared" si="159"/>
        <v>0</v>
      </c>
      <c r="W39" s="75" t="str">
        <f t="shared" ref="W39:W41" si="178">IF(U39=V39,U39,IF(V39&gt;0,V39,U39))</f>
        <v/>
      </c>
      <c r="X39" s="85" t="str">
        <f t="shared" ref="X39:X41" si="179">IF(D39="X",ROUND(S39-$E$7,10),"")</f>
        <v/>
      </c>
      <c r="Y39" s="75" t="str">
        <f t="shared" si="160"/>
        <v/>
      </c>
      <c r="Z39" s="88">
        <f t="shared" si="161"/>
        <v>0</v>
      </c>
      <c r="AA39" s="75" t="str">
        <f t="shared" ref="AA39:AA41" si="180">IF(Y39=Z39,Y39,IF(Z39&gt;0,Z39,Y39))</f>
        <v/>
      </c>
      <c r="AC39" s="62" t="s">
        <v>48</v>
      </c>
      <c r="AD39" s="62"/>
      <c r="AE39" s="46">
        <f>COUNTIF(B$14:B$44,"sd")+Sep!AE39</f>
        <v>0</v>
      </c>
    </row>
    <row r="40" spans="1:31" s="11" customFormat="1" ht="14.25" customHeight="1" x14ac:dyDescent="0.35">
      <c r="A40" s="47">
        <v>44496</v>
      </c>
      <c r="B40" s="48"/>
      <c r="C40" s="49"/>
      <c r="D40" s="42"/>
      <c r="E40" s="50"/>
      <c r="F40" s="51"/>
      <c r="G40" s="75">
        <f t="shared" si="151"/>
        <v>0</v>
      </c>
      <c r="H40" s="50"/>
      <c r="I40" s="51"/>
      <c r="J40" s="75">
        <f t="shared" si="152"/>
        <v>0</v>
      </c>
      <c r="K40" s="75">
        <f t="shared" si="153"/>
        <v>0</v>
      </c>
      <c r="L40" s="50"/>
      <c r="M40" s="51"/>
      <c r="N40" s="75">
        <f t="shared" si="154"/>
        <v>0</v>
      </c>
      <c r="O40" s="50"/>
      <c r="P40" s="51"/>
      <c r="Q40" s="75">
        <f t="shared" si="155"/>
        <v>0</v>
      </c>
      <c r="R40" s="75">
        <f t="shared" si="156"/>
        <v>0</v>
      </c>
      <c r="S40" s="85">
        <f t="shared" si="157"/>
        <v>0</v>
      </c>
      <c r="T40" s="75" t="str">
        <f t="shared" si="177"/>
        <v/>
      </c>
      <c r="U40" s="75" t="str">
        <f t="shared" si="158"/>
        <v/>
      </c>
      <c r="V40" s="88">
        <f t="shared" si="159"/>
        <v>0</v>
      </c>
      <c r="W40" s="75" t="str">
        <f t="shared" si="178"/>
        <v/>
      </c>
      <c r="X40" s="85" t="str">
        <f t="shared" si="179"/>
        <v/>
      </c>
      <c r="Y40" s="75" t="str">
        <f t="shared" si="160"/>
        <v/>
      </c>
      <c r="Z40" s="88">
        <f t="shared" si="161"/>
        <v>0</v>
      </c>
      <c r="AA40" s="75" t="str">
        <f t="shared" si="180"/>
        <v/>
      </c>
      <c r="AC40" s="62" t="s">
        <v>49</v>
      </c>
      <c r="AD40" s="62"/>
      <c r="AE40" s="46">
        <f>COUNTIF(B$14:B$44,"se")+Sep!AE40</f>
        <v>0</v>
      </c>
    </row>
    <row r="41" spans="1:31" s="11" customFormat="1" ht="14.25" customHeight="1" x14ac:dyDescent="0.35">
      <c r="A41" s="47">
        <v>44497</v>
      </c>
      <c r="B41" s="48"/>
      <c r="C41" s="49"/>
      <c r="D41" s="42"/>
      <c r="E41" s="50"/>
      <c r="F41" s="51"/>
      <c r="G41" s="75">
        <f t="shared" si="151"/>
        <v>0</v>
      </c>
      <c r="H41" s="50"/>
      <c r="I41" s="51"/>
      <c r="J41" s="75">
        <f t="shared" si="152"/>
        <v>0</v>
      </c>
      <c r="K41" s="75">
        <f t="shared" si="153"/>
        <v>0</v>
      </c>
      <c r="L41" s="50"/>
      <c r="M41" s="51"/>
      <c r="N41" s="75">
        <f t="shared" si="154"/>
        <v>0</v>
      </c>
      <c r="O41" s="50"/>
      <c r="P41" s="51"/>
      <c r="Q41" s="75">
        <f t="shared" si="155"/>
        <v>0</v>
      </c>
      <c r="R41" s="75">
        <f t="shared" si="156"/>
        <v>0</v>
      </c>
      <c r="S41" s="85">
        <f t="shared" si="157"/>
        <v>0</v>
      </c>
      <c r="T41" s="75" t="str">
        <f t="shared" si="177"/>
        <v/>
      </c>
      <c r="U41" s="75" t="str">
        <f t="shared" si="158"/>
        <v/>
      </c>
      <c r="V41" s="88">
        <f t="shared" si="159"/>
        <v>0</v>
      </c>
      <c r="W41" s="75" t="str">
        <f t="shared" si="178"/>
        <v/>
      </c>
      <c r="X41" s="85" t="str">
        <f t="shared" si="179"/>
        <v/>
      </c>
      <c r="Y41" s="75" t="str">
        <f t="shared" si="160"/>
        <v/>
      </c>
      <c r="Z41" s="88">
        <f t="shared" si="161"/>
        <v>0</v>
      </c>
      <c r="AA41" s="75" t="str">
        <f t="shared" si="180"/>
        <v/>
      </c>
      <c r="AC41" s="62" t="s">
        <v>50</v>
      </c>
      <c r="AD41" s="62"/>
      <c r="AE41" s="46">
        <f>COUNTIF(B$14:B$44,"df")+Sep!AE41</f>
        <v>0</v>
      </c>
    </row>
    <row r="42" spans="1:31" s="11" customFormat="1" ht="14.25" customHeight="1" x14ac:dyDescent="0.35">
      <c r="A42" s="47">
        <v>44498</v>
      </c>
      <c r="B42" s="48"/>
      <c r="C42" s="49"/>
      <c r="D42" s="42"/>
      <c r="E42" s="50"/>
      <c r="F42" s="51"/>
      <c r="G42" s="75">
        <f t="shared" ref="G42:G43" si="181">IF(E42="",0,CONCATENATE(E42,":",F42))</f>
        <v>0</v>
      </c>
      <c r="H42" s="50"/>
      <c r="I42" s="51"/>
      <c r="J42" s="75">
        <f t="shared" ref="J42:J43" si="182">IF(H42="",0,CONCATENATE(H42,":",I42))</f>
        <v>0</v>
      </c>
      <c r="K42" s="75">
        <f t="shared" ref="K42:K43" si="183">J42-G42</f>
        <v>0</v>
      </c>
      <c r="L42" s="50"/>
      <c r="M42" s="51"/>
      <c r="N42" s="75">
        <f t="shared" ref="N42:N43" si="184">IF(L42="",0,CONCATENATE(L42,":",M42))</f>
        <v>0</v>
      </c>
      <c r="O42" s="50"/>
      <c r="P42" s="51"/>
      <c r="Q42" s="75">
        <f t="shared" ref="Q42:Q43" si="185">IF(O42="",0,CONCATENATE(O42,":",P42))</f>
        <v>0</v>
      </c>
      <c r="R42" s="75">
        <f t="shared" ref="R42:R43" si="186">Q42-N42</f>
        <v>0</v>
      </c>
      <c r="S42" s="85">
        <f t="shared" ref="S42:S43" si="187">K42+R42</f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si="140"/>
        <v/>
      </c>
      <c r="V42" s="88">
        <f t="shared" ref="V42:V43" si="188">IF(T42&lt;0,T42*(-1),0)</f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si="144"/>
        <v/>
      </c>
      <c r="Z42" s="88">
        <f t="shared" ref="Z42:Z43" si="189">IF(X42&lt;0,X42*(-1),0)</f>
        <v>0</v>
      </c>
      <c r="AA42" s="75" t="str">
        <f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0">
        <v>44499</v>
      </c>
      <c r="B43" s="41"/>
      <c r="C43" s="42"/>
      <c r="D43" s="42"/>
      <c r="E43" s="43"/>
      <c r="F43" s="44"/>
      <c r="G43" s="75">
        <f t="shared" si="181"/>
        <v>0</v>
      </c>
      <c r="H43" s="43"/>
      <c r="I43" s="44"/>
      <c r="J43" s="75">
        <f t="shared" si="182"/>
        <v>0</v>
      </c>
      <c r="K43" s="79">
        <f t="shared" si="183"/>
        <v>0</v>
      </c>
      <c r="L43" s="43"/>
      <c r="M43" s="44"/>
      <c r="N43" s="75">
        <f t="shared" si="184"/>
        <v>0</v>
      </c>
      <c r="O43" s="43"/>
      <c r="P43" s="44"/>
      <c r="Q43" s="75">
        <f t="shared" si="185"/>
        <v>0</v>
      </c>
      <c r="R43" s="79">
        <f t="shared" si="186"/>
        <v>0</v>
      </c>
      <c r="S43" s="79">
        <f t="shared" si="187"/>
        <v>0</v>
      </c>
      <c r="T43" s="79" t="str">
        <f t="shared" ref="T43:T44" si="190">IF($D43="X","",IF($S43=0,"",ROUND($S43,10)))</f>
        <v/>
      </c>
      <c r="U43" s="79" t="str">
        <f t="shared" si="140"/>
        <v/>
      </c>
      <c r="V43" s="87">
        <f t="shared" si="188"/>
        <v>0</v>
      </c>
      <c r="W43" s="79" t="str">
        <f t="shared" ref="W43:W44" si="191">IF($D43="X","",IF($S43=0,"",ROUND($S43,10)))</f>
        <v/>
      </c>
      <c r="X43" s="79" t="str">
        <f t="shared" ref="X43:X44" si="192">IF($D43="X",ROUND($S43,10),"")</f>
        <v/>
      </c>
      <c r="Y43" s="79" t="str">
        <f t="shared" si="144"/>
        <v/>
      </c>
      <c r="Z43" s="79">
        <f t="shared" si="189"/>
        <v>0</v>
      </c>
      <c r="AA43" s="79" t="str">
        <f t="shared" ref="AA43:AA44" si="193">IF($D43="X",ROUND($S43,10),"")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0">
        <v>44500</v>
      </c>
      <c r="B44" s="41"/>
      <c r="C44" s="42"/>
      <c r="D44" s="42"/>
      <c r="E44" s="43"/>
      <c r="F44" s="44"/>
      <c r="G44" s="75">
        <f t="shared" ref="G44" si="194">IF(E44="",0,CONCATENATE(E44,":",F44))</f>
        <v>0</v>
      </c>
      <c r="H44" s="43"/>
      <c r="I44" s="44"/>
      <c r="J44" s="75">
        <f t="shared" ref="J44" si="195">IF(H44="",0,CONCATENATE(H44,":",I44))</f>
        <v>0</v>
      </c>
      <c r="K44" s="79">
        <f t="shared" ref="K44" si="196">J44-G44</f>
        <v>0</v>
      </c>
      <c r="L44" s="43"/>
      <c r="M44" s="44"/>
      <c r="N44" s="75">
        <f t="shared" ref="N44" si="197">IF(L44="",0,CONCATENATE(L44,":",M44))</f>
        <v>0</v>
      </c>
      <c r="O44" s="43"/>
      <c r="P44" s="44"/>
      <c r="Q44" s="75">
        <f t="shared" ref="Q44" si="198">IF(O44="",0,CONCATENATE(O44,":",P44))</f>
        <v>0</v>
      </c>
      <c r="R44" s="79">
        <f t="shared" ref="R44" si="199">Q44-N44</f>
        <v>0</v>
      </c>
      <c r="S44" s="79">
        <f t="shared" ref="S44" si="200">K44+R44</f>
        <v>0</v>
      </c>
      <c r="T44" s="79" t="str">
        <f t="shared" si="190"/>
        <v/>
      </c>
      <c r="U44" s="79" t="str">
        <f t="shared" ref="U44" si="201">IF(T44&gt;0,T44,0)</f>
        <v/>
      </c>
      <c r="V44" s="87">
        <f t="shared" ref="V44" si="202">IF(T44&lt;0,T44*(-1),0)</f>
        <v>0</v>
      </c>
      <c r="W44" s="79" t="str">
        <f t="shared" si="191"/>
        <v/>
      </c>
      <c r="X44" s="79" t="str">
        <f t="shared" si="192"/>
        <v/>
      </c>
      <c r="Y44" s="79" t="str">
        <f t="shared" ref="Y44" si="203">IF(X44&gt;0,X44,0)</f>
        <v/>
      </c>
      <c r="Z44" s="79">
        <f t="shared" ref="Z44" si="204">IF(X44&lt;0,X44*(-1),0)</f>
        <v>0</v>
      </c>
      <c r="AA44" s="79" t="str">
        <f t="shared" si="193"/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249" priority="31" stopIfTrue="1">
      <formula>$AD15&lt;0</formula>
    </cfRule>
  </conditionalFormatting>
  <conditionalFormatting sqref="W45 AA45">
    <cfRule type="expression" dxfId="248" priority="32" stopIfTrue="1">
      <formula>V$45&gt;U$45</formula>
    </cfRule>
  </conditionalFormatting>
  <conditionalFormatting sqref="T45">
    <cfRule type="expression" dxfId="247" priority="35" stopIfTrue="1">
      <formula>$U$45-$V$45&lt;0</formula>
    </cfRule>
  </conditionalFormatting>
  <conditionalFormatting sqref="W14">
    <cfRule type="cellIs" dxfId="246" priority="23" stopIfTrue="1" operator="equal">
      <formula>$U14</formula>
    </cfRule>
    <cfRule type="cellIs" dxfId="245" priority="24" stopIfTrue="1" operator="equal">
      <formula>$V14</formula>
    </cfRule>
  </conditionalFormatting>
  <conditionalFormatting sqref="AA14">
    <cfRule type="cellIs" dxfId="244" priority="21" stopIfTrue="1" operator="equal">
      <formula>$Y14</formula>
    </cfRule>
    <cfRule type="cellIs" dxfId="243" priority="22" stopIfTrue="1" operator="equal">
      <formula>$Z14</formula>
    </cfRule>
  </conditionalFormatting>
  <conditionalFormatting sqref="W17:W21">
    <cfRule type="cellIs" dxfId="242" priority="19" stopIfTrue="1" operator="equal">
      <formula>$U17</formula>
    </cfRule>
    <cfRule type="cellIs" dxfId="241" priority="20" stopIfTrue="1" operator="equal">
      <formula>$V17</formula>
    </cfRule>
  </conditionalFormatting>
  <conditionalFormatting sqref="AA17:AA21">
    <cfRule type="cellIs" dxfId="240" priority="17" stopIfTrue="1" operator="equal">
      <formula>$Y17</formula>
    </cfRule>
    <cfRule type="cellIs" dxfId="239" priority="18" stopIfTrue="1" operator="equal">
      <formula>$Z17</formula>
    </cfRule>
  </conditionalFormatting>
  <conditionalFormatting sqref="W24:W28">
    <cfRule type="cellIs" dxfId="238" priority="15" stopIfTrue="1" operator="equal">
      <formula>$U24</formula>
    </cfRule>
    <cfRule type="cellIs" dxfId="237" priority="16" stopIfTrue="1" operator="equal">
      <formula>$V24</formula>
    </cfRule>
  </conditionalFormatting>
  <conditionalFormatting sqref="AA24:AA28">
    <cfRule type="cellIs" dxfId="236" priority="13" stopIfTrue="1" operator="equal">
      <formula>$Y24</formula>
    </cfRule>
    <cfRule type="cellIs" dxfId="235" priority="14" stopIfTrue="1" operator="equal">
      <formula>$Z24</formula>
    </cfRule>
  </conditionalFormatting>
  <conditionalFormatting sqref="W31:W35">
    <cfRule type="cellIs" dxfId="234" priority="11" stopIfTrue="1" operator="equal">
      <formula>$U31</formula>
    </cfRule>
    <cfRule type="cellIs" dxfId="233" priority="12" stopIfTrue="1" operator="equal">
      <formula>$V31</formula>
    </cfRule>
  </conditionalFormatting>
  <conditionalFormatting sqref="AA31:AA35">
    <cfRule type="cellIs" dxfId="232" priority="9" stopIfTrue="1" operator="equal">
      <formula>$Y31</formula>
    </cfRule>
    <cfRule type="cellIs" dxfId="231" priority="10" stopIfTrue="1" operator="equal">
      <formula>$Z31</formula>
    </cfRule>
  </conditionalFormatting>
  <conditionalFormatting sqref="W38:W42">
    <cfRule type="cellIs" dxfId="230" priority="3" stopIfTrue="1" operator="equal">
      <formula>$U38</formula>
    </cfRule>
    <cfRule type="cellIs" dxfId="229" priority="4" stopIfTrue="1" operator="equal">
      <formula>$V38</formula>
    </cfRule>
  </conditionalFormatting>
  <conditionalFormatting sqref="AA38:AA42">
    <cfRule type="cellIs" dxfId="228" priority="1" stopIfTrue="1" operator="equal">
      <formula>$Y38</formula>
    </cfRule>
    <cfRule type="cellIs" dxfId="227" priority="2" stopIfTrue="1" operator="equal">
      <formula>$Z38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22"/>
  <sheetViews>
    <sheetView topLeftCell="A12" workbookViewId="0">
      <selection activeCell="E34" sqref="E34:F3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61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1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57</v>
      </c>
      <c r="AD5" s="16"/>
      <c r="AE5" s="102">
        <f>IF(Okt!AE5="","",Okt!AE5)</f>
        <v>10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58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44501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" si="5">Q14-N14</f>
        <v>0</v>
      </c>
      <c r="S14" s="85">
        <f t="shared" ref="S14" si="6">K14+R14</f>
        <v>0</v>
      </c>
      <c r="T14" s="75" t="str">
        <f t="shared" ref="T14" si="7">IF(B14="av",($E$7)*(-1),IF(B14="df",($E$7)*(-1),IF(D14="X","",IF(B14="sd",ROUND(S14-($E$7*(1-$AE$4)),10),IF(S14=0,"",ROUND(S14-$E$7,10))))))</f>
        <v/>
      </c>
      <c r="U14" s="75" t="str">
        <f t="shared" ref="U14" si="8">IF(T14&gt;0,T14,0)</f>
        <v/>
      </c>
      <c r="V14" s="88">
        <f t="shared" ref="V14" si="9">IF(T14&lt;0,T14*(-1),0)</f>
        <v>0</v>
      </c>
      <c r="W14" s="75" t="str">
        <f t="shared" ref="W14" si="10">IF(U14=V14,U14,IF(V14&gt;0,V14,U14))</f>
        <v/>
      </c>
      <c r="X14" s="85" t="str">
        <f t="shared" ref="X14" si="11">IF(D14="X",ROUND(S14-$E$7,10),"")</f>
        <v/>
      </c>
      <c r="Y14" s="75" t="str">
        <f t="shared" ref="Y14" si="12">IF(X14&gt;0,X14,0)</f>
        <v/>
      </c>
      <c r="Z14" s="88">
        <f t="shared" ref="Z14" si="13">IF(X14&lt;0,X14*(-1),0)</f>
        <v>0</v>
      </c>
      <c r="AA14" s="75" t="str">
        <f t="shared" ref="AA14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44502</v>
      </c>
      <c r="B15" s="48"/>
      <c r="C15" s="49"/>
      <c r="D15" s="42"/>
      <c r="E15" s="50"/>
      <c r="F15" s="51"/>
      <c r="G15" s="75">
        <f t="shared" ref="G15:G17" si="15">IF(E15="",0,CONCATENATE(E15,":",F15))</f>
        <v>0</v>
      </c>
      <c r="H15" s="50"/>
      <c r="I15" s="51"/>
      <c r="J15" s="75">
        <f t="shared" ref="J15:J17" si="16">IF(H15="",0,CONCATENATE(H15,":",I15))</f>
        <v>0</v>
      </c>
      <c r="K15" s="75">
        <f t="shared" ref="K15:K17" si="17">J15-G15</f>
        <v>0</v>
      </c>
      <c r="L15" s="50"/>
      <c r="M15" s="51"/>
      <c r="N15" s="75">
        <f t="shared" ref="N15:N17" si="18">IF(L15="",0,CONCATENATE(L15,":",M15))</f>
        <v>0</v>
      </c>
      <c r="O15" s="50"/>
      <c r="P15" s="51"/>
      <c r="Q15" s="75">
        <f t="shared" ref="Q15:Q17" si="19">IF(O15="",0,CONCATENATE(O15,":",P15))</f>
        <v>0</v>
      </c>
      <c r="R15" s="75">
        <f t="shared" ref="R15:R17" si="20">Q15-N15</f>
        <v>0</v>
      </c>
      <c r="S15" s="85">
        <f t="shared" ref="S15:S17" si="21">K15+R15</f>
        <v>0</v>
      </c>
      <c r="T15" s="75" t="str">
        <f t="shared" ref="T15:T17" si="22">IF(B15="av",($E$7)*(-1),IF(B15="df",($E$7)*(-1),IF(D15="X","",IF(B15="sd",ROUND(S15-($E$7*(1-$AE$4)),10),IF(S15=0,"",ROUND(S15-$E$7,10))))))</f>
        <v/>
      </c>
      <c r="U15" s="75" t="str">
        <f t="shared" ref="U15:U17" si="23">IF(T15&gt;0,T15,0)</f>
        <v/>
      </c>
      <c r="V15" s="88">
        <f t="shared" ref="V15:V17" si="24">IF(T15&lt;0,T15*(-1),0)</f>
        <v>0</v>
      </c>
      <c r="W15" s="75" t="str">
        <f t="shared" ref="W15:W17" si="25">IF(U15=V15,U15,IF(V15&gt;0,V15,U15))</f>
        <v/>
      </c>
      <c r="X15" s="85" t="str">
        <f t="shared" ref="X15:X17" si="26">IF(D15="X",ROUND(S15-$E$7,10),"")</f>
        <v/>
      </c>
      <c r="Y15" s="75" t="str">
        <f t="shared" ref="Y15:Y17" si="27">IF(X15&gt;0,X15,0)</f>
        <v/>
      </c>
      <c r="Z15" s="88">
        <f t="shared" ref="Z15:Z17" si="28">IF(X15&lt;0,X15*(-1),0)</f>
        <v>0</v>
      </c>
      <c r="AA15" s="75" t="str">
        <f t="shared" ref="AA15:AA17" si="29">IF(Y15=Z15,Y15,IF(Z15&gt;0,Z15,Y15))</f>
        <v/>
      </c>
      <c r="AC15" s="45" t="s">
        <v>59</v>
      </c>
      <c r="AD15" s="92">
        <f>Okt!AD17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44503</v>
      </c>
      <c r="B16" s="48"/>
      <c r="C16" s="49"/>
      <c r="D16" s="42"/>
      <c r="E16" s="50"/>
      <c r="F16" s="51"/>
      <c r="G16" s="75">
        <f t="shared" si="15"/>
        <v>0</v>
      </c>
      <c r="H16" s="50"/>
      <c r="I16" s="51"/>
      <c r="J16" s="75">
        <f t="shared" si="16"/>
        <v>0</v>
      </c>
      <c r="K16" s="75">
        <f t="shared" si="17"/>
        <v>0</v>
      </c>
      <c r="L16" s="50"/>
      <c r="M16" s="51"/>
      <c r="N16" s="75">
        <f t="shared" si="18"/>
        <v>0</v>
      </c>
      <c r="O16" s="50"/>
      <c r="P16" s="51"/>
      <c r="Q16" s="75">
        <f t="shared" si="19"/>
        <v>0</v>
      </c>
      <c r="R16" s="75">
        <f t="shared" si="20"/>
        <v>0</v>
      </c>
      <c r="S16" s="85">
        <f t="shared" si="21"/>
        <v>0</v>
      </c>
      <c r="T16" s="75" t="str">
        <f t="shared" si="22"/>
        <v/>
      </c>
      <c r="U16" s="75" t="str">
        <f t="shared" si="23"/>
        <v/>
      </c>
      <c r="V16" s="88">
        <f t="shared" si="24"/>
        <v>0</v>
      </c>
      <c r="W16" s="75" t="str">
        <f t="shared" si="25"/>
        <v/>
      </c>
      <c r="X16" s="85" t="str">
        <f t="shared" si="26"/>
        <v/>
      </c>
      <c r="Y16" s="75" t="str">
        <f t="shared" si="27"/>
        <v/>
      </c>
      <c r="Z16" s="88">
        <f t="shared" si="28"/>
        <v>0</v>
      </c>
      <c r="AA16" s="75" t="str">
        <f t="shared" si="29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44504</v>
      </c>
      <c r="B17" s="48"/>
      <c r="C17" s="49"/>
      <c r="D17" s="42"/>
      <c r="E17" s="50"/>
      <c r="F17" s="51"/>
      <c r="G17" s="75">
        <f t="shared" si="15"/>
        <v>0</v>
      </c>
      <c r="H17" s="50"/>
      <c r="I17" s="51"/>
      <c r="J17" s="75">
        <f t="shared" si="16"/>
        <v>0</v>
      </c>
      <c r="K17" s="75">
        <f t="shared" si="17"/>
        <v>0</v>
      </c>
      <c r="L17" s="50"/>
      <c r="M17" s="51"/>
      <c r="N17" s="75">
        <f t="shared" si="18"/>
        <v>0</v>
      </c>
      <c r="O17" s="50"/>
      <c r="P17" s="51"/>
      <c r="Q17" s="75">
        <f t="shared" si="19"/>
        <v>0</v>
      </c>
      <c r="R17" s="75">
        <f t="shared" si="20"/>
        <v>0</v>
      </c>
      <c r="S17" s="85">
        <f t="shared" si="21"/>
        <v>0</v>
      </c>
      <c r="T17" s="75" t="str">
        <f t="shared" si="22"/>
        <v/>
      </c>
      <c r="U17" s="75" t="str">
        <f t="shared" si="23"/>
        <v/>
      </c>
      <c r="V17" s="88">
        <f t="shared" si="24"/>
        <v>0</v>
      </c>
      <c r="W17" s="75" t="str">
        <f t="shared" si="25"/>
        <v/>
      </c>
      <c r="X17" s="85" t="str">
        <f t="shared" si="26"/>
        <v/>
      </c>
      <c r="Y17" s="75" t="str">
        <f t="shared" si="27"/>
        <v/>
      </c>
      <c r="Z17" s="88">
        <f t="shared" si="28"/>
        <v>0</v>
      </c>
      <c r="AA17" s="75" t="str">
        <f t="shared" si="29"/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44505</v>
      </c>
      <c r="B18" s="48"/>
      <c r="C18" s="49"/>
      <c r="D18" s="42"/>
      <c r="E18" s="50"/>
      <c r="F18" s="51"/>
      <c r="G18" s="75">
        <f t="shared" ref="G18:G19" si="30">IF(E18="",0,CONCATENATE(E18,":",F18))</f>
        <v>0</v>
      </c>
      <c r="H18" s="50"/>
      <c r="I18" s="51"/>
      <c r="J18" s="75">
        <f t="shared" ref="J18:J19" si="31">IF(H18="",0,CONCATENATE(H18,":",I18))</f>
        <v>0</v>
      </c>
      <c r="K18" s="75">
        <f t="shared" ref="K18:K19" si="32">J18-G18</f>
        <v>0</v>
      </c>
      <c r="L18" s="50"/>
      <c r="M18" s="51"/>
      <c r="N18" s="75">
        <f t="shared" ref="N18:N19" si="33">IF(L18="",0,CONCATENATE(L18,":",M18))</f>
        <v>0</v>
      </c>
      <c r="O18" s="50"/>
      <c r="P18" s="51"/>
      <c r="Q18" s="75">
        <f t="shared" ref="Q18:Q19" si="34">IF(O18="",0,CONCATENATE(O18,":",P18))</f>
        <v>0</v>
      </c>
      <c r="R18" s="75">
        <f t="shared" ref="R18:R19" si="35">Q18-N18</f>
        <v>0</v>
      </c>
      <c r="S18" s="85">
        <f t="shared" ref="S18:S19" si="36">K18+R18</f>
        <v>0</v>
      </c>
      <c r="T18" s="75" t="str">
        <f>IF(B18="av",($E$7)*(-1),IF(B18="df",($E$7)*(-1),IF(D18="X","",IF(B18="sd",ROUND(S18-($E$7*(1-$AE$4)),10),IF(S18=0,"",ROUND(S18-$E$7,10))))))</f>
        <v/>
      </c>
      <c r="U18" s="75" t="str">
        <f t="shared" ref="U18:U31" si="37">IF(T18&gt;0,T18,0)</f>
        <v/>
      </c>
      <c r="V18" s="88">
        <f t="shared" ref="V18:V19" si="38">IF(T18&lt;0,T18*(-1),0)</f>
        <v>0</v>
      </c>
      <c r="W18" s="75" t="str">
        <f>IF(U18=V18,U18,IF(V18&gt;0,V18,U18))</f>
        <v/>
      </c>
      <c r="X18" s="85" t="str">
        <f>IF(D18="X",ROUND(S18-$E$7,10),"")</f>
        <v/>
      </c>
      <c r="Y18" s="75" t="str">
        <f t="shared" ref="Y18:Y31" si="39">IF(X18&gt;0,X18,0)</f>
        <v/>
      </c>
      <c r="Z18" s="88">
        <f t="shared" ref="Z18:Z19" si="40">IF(X18&lt;0,X18*(-1),0)</f>
        <v>0</v>
      </c>
      <c r="AA18" s="75" t="str">
        <f>IF(Y18=Z18,Y18,IF(Z18&gt;0,Z18,Y18))</f>
        <v/>
      </c>
      <c r="AE18" s="55"/>
      <c r="AL18" s="53"/>
    </row>
    <row r="19" spans="1:38" s="11" customFormat="1" ht="14.25" customHeight="1" x14ac:dyDescent="0.35">
      <c r="A19" s="40">
        <v>44506</v>
      </c>
      <c r="B19" s="41"/>
      <c r="C19" s="42"/>
      <c r="D19" s="42"/>
      <c r="E19" s="43"/>
      <c r="F19" s="44"/>
      <c r="G19" s="75">
        <f t="shared" si="30"/>
        <v>0</v>
      </c>
      <c r="H19" s="43"/>
      <c r="I19" s="44"/>
      <c r="J19" s="75">
        <f t="shared" si="31"/>
        <v>0</v>
      </c>
      <c r="K19" s="79">
        <f t="shared" si="32"/>
        <v>0</v>
      </c>
      <c r="L19" s="43"/>
      <c r="M19" s="44"/>
      <c r="N19" s="75">
        <f t="shared" si="33"/>
        <v>0</v>
      </c>
      <c r="O19" s="43"/>
      <c r="P19" s="44"/>
      <c r="Q19" s="75">
        <f t="shared" si="34"/>
        <v>0</v>
      </c>
      <c r="R19" s="79">
        <f t="shared" si="35"/>
        <v>0</v>
      </c>
      <c r="S19" s="79">
        <f t="shared" si="36"/>
        <v>0</v>
      </c>
      <c r="T19" s="79" t="str">
        <f t="shared" ref="T19:T20" si="41">IF($D19="X","",IF($S19=0,"",ROUND($S19,10)))</f>
        <v/>
      </c>
      <c r="U19" s="79" t="str">
        <f t="shared" ref="U19" si="42">IF(T19&gt;0,T19,0)</f>
        <v/>
      </c>
      <c r="V19" s="87">
        <f t="shared" si="38"/>
        <v>0</v>
      </c>
      <c r="W19" s="79" t="str">
        <f t="shared" ref="W19:W20" si="43">IF($D19="X","",IF($S19=0,"",ROUND($S19,10)))</f>
        <v/>
      </c>
      <c r="X19" s="79" t="str">
        <f t="shared" ref="X19:X20" si="44">IF($D19="X",ROUND($S19,10),"")</f>
        <v/>
      </c>
      <c r="Y19" s="79" t="str">
        <f t="shared" ref="Y19" si="45">IF(X19&gt;0,X19,0)</f>
        <v/>
      </c>
      <c r="Z19" s="79">
        <f t="shared" si="40"/>
        <v>0</v>
      </c>
      <c r="AA19" s="79" t="str">
        <f t="shared" ref="AA19:AA20" si="46">IF($D19="X",ROUND($S19,10),"")</f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0">
        <v>44507</v>
      </c>
      <c r="B20" s="41"/>
      <c r="C20" s="42"/>
      <c r="D20" s="42"/>
      <c r="E20" s="43"/>
      <c r="F20" s="44"/>
      <c r="G20" s="75">
        <f t="shared" ref="G20:G24" si="47">IF(E20="",0,CONCATENATE(E20,":",F20))</f>
        <v>0</v>
      </c>
      <c r="H20" s="43"/>
      <c r="I20" s="44"/>
      <c r="J20" s="75">
        <f t="shared" ref="J20:J24" si="48">IF(H20="",0,CONCATENATE(H20,":",I20))</f>
        <v>0</v>
      </c>
      <c r="K20" s="79">
        <f t="shared" ref="K20:K24" si="49">J20-G20</f>
        <v>0</v>
      </c>
      <c r="L20" s="43"/>
      <c r="M20" s="44"/>
      <c r="N20" s="75">
        <f t="shared" ref="N20:N24" si="50">IF(L20="",0,CONCATENATE(L20,":",M20))</f>
        <v>0</v>
      </c>
      <c r="O20" s="43"/>
      <c r="P20" s="44"/>
      <c r="Q20" s="75">
        <f t="shared" ref="Q20:Q24" si="51">IF(O20="",0,CONCATENATE(O20,":",P20))</f>
        <v>0</v>
      </c>
      <c r="R20" s="79">
        <f t="shared" ref="R20:R24" si="52">Q20-N20</f>
        <v>0</v>
      </c>
      <c r="S20" s="79">
        <f t="shared" ref="S20:S24" si="53">K20+R20</f>
        <v>0</v>
      </c>
      <c r="T20" s="79" t="str">
        <f t="shared" si="41"/>
        <v/>
      </c>
      <c r="U20" s="79" t="str">
        <f t="shared" si="37"/>
        <v/>
      </c>
      <c r="V20" s="87">
        <f t="shared" ref="V20:V24" si="54">IF(T20&lt;0,T20*(-1),0)</f>
        <v>0</v>
      </c>
      <c r="W20" s="79" t="str">
        <f t="shared" si="43"/>
        <v/>
      </c>
      <c r="X20" s="79" t="str">
        <f t="shared" si="44"/>
        <v/>
      </c>
      <c r="Y20" s="79" t="str">
        <f t="shared" si="39"/>
        <v/>
      </c>
      <c r="Z20" s="79">
        <f t="shared" ref="Z20:Z24" si="55">IF(X20&lt;0,X20*(-1),0)</f>
        <v>0</v>
      </c>
      <c r="AA20" s="79" t="str">
        <f t="shared" si="46"/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44508</v>
      </c>
      <c r="B21" s="48"/>
      <c r="C21" s="49"/>
      <c r="D21" s="42"/>
      <c r="E21" s="50"/>
      <c r="F21" s="51"/>
      <c r="G21" s="75">
        <f t="shared" ref="G21" si="56">IF(E21="",0,CONCATENATE(E21,":",F21))</f>
        <v>0</v>
      </c>
      <c r="H21" s="50"/>
      <c r="I21" s="51"/>
      <c r="J21" s="75">
        <f t="shared" ref="J21" si="57">IF(H21="",0,CONCATENATE(H21,":",I21))</f>
        <v>0</v>
      </c>
      <c r="K21" s="75">
        <f t="shared" ref="K21" si="58">J21-G21</f>
        <v>0</v>
      </c>
      <c r="L21" s="50"/>
      <c r="M21" s="51"/>
      <c r="N21" s="75">
        <f t="shared" ref="N21" si="59">IF(L21="",0,CONCATENATE(L21,":",M21))</f>
        <v>0</v>
      </c>
      <c r="O21" s="50"/>
      <c r="P21" s="51"/>
      <c r="Q21" s="75">
        <f t="shared" ref="Q21" si="60">IF(O21="",0,CONCATENATE(O21,":",P21))</f>
        <v>0</v>
      </c>
      <c r="R21" s="75">
        <f t="shared" ref="R21" si="61">Q21-N21</f>
        <v>0</v>
      </c>
      <c r="S21" s="85">
        <f t="shared" ref="S21" si="62">K21+R21</f>
        <v>0</v>
      </c>
      <c r="T21" s="75" t="str">
        <f t="shared" ref="T21" si="63">IF(B21="av",($E$7)*(-1),IF(B21="df",($E$7)*(-1),IF(D21="X","",IF(B21="sd",ROUND(S21-($E$7*(1-$AE$4)),10),IF(S21=0,"",ROUND(S21-$E$7,10))))))</f>
        <v/>
      </c>
      <c r="U21" s="75" t="str">
        <f t="shared" si="37"/>
        <v/>
      </c>
      <c r="V21" s="88">
        <f t="shared" ref="V21" si="64">IF(T21&lt;0,T21*(-1),0)</f>
        <v>0</v>
      </c>
      <c r="W21" s="75" t="str">
        <f t="shared" ref="W21" si="65">IF(U21=V21,U21,IF(V21&gt;0,V21,U21))</f>
        <v/>
      </c>
      <c r="X21" s="85" t="str">
        <f t="shared" ref="X21" si="66">IF(D21="X",ROUND(S21-$E$7,10),"")</f>
        <v/>
      </c>
      <c r="Y21" s="75" t="str">
        <f t="shared" si="39"/>
        <v/>
      </c>
      <c r="Z21" s="88">
        <f t="shared" ref="Z21" si="67">IF(X21&lt;0,X21*(-1),0)</f>
        <v>0</v>
      </c>
      <c r="AA21" s="75" t="str">
        <f t="shared" ref="AA21" si="68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44509</v>
      </c>
      <c r="B22" s="48"/>
      <c r="C22" s="49"/>
      <c r="D22" s="42"/>
      <c r="E22" s="50"/>
      <c r="F22" s="51"/>
      <c r="G22" s="75">
        <f t="shared" si="47"/>
        <v>0</v>
      </c>
      <c r="H22" s="50"/>
      <c r="I22" s="51"/>
      <c r="J22" s="75">
        <f t="shared" si="48"/>
        <v>0</v>
      </c>
      <c r="K22" s="75">
        <f t="shared" si="49"/>
        <v>0</v>
      </c>
      <c r="L22" s="50"/>
      <c r="M22" s="51"/>
      <c r="N22" s="75">
        <f t="shared" si="50"/>
        <v>0</v>
      </c>
      <c r="O22" s="50"/>
      <c r="P22" s="51"/>
      <c r="Q22" s="75">
        <f t="shared" si="51"/>
        <v>0</v>
      </c>
      <c r="R22" s="75">
        <f t="shared" si="52"/>
        <v>0</v>
      </c>
      <c r="S22" s="85">
        <f t="shared" si="53"/>
        <v>0</v>
      </c>
      <c r="T22" s="75" t="str">
        <f t="shared" ref="T22:T24" si="69">IF(B22="av",($E$7)*(-1),IF(B22="df",($E$7)*(-1),IF(D22="X","",IF(B22="sd",ROUND(S22-($E$7*(1-$AE$4)),10),IF(S22=0,"",ROUND(S22-$E$7,10))))))</f>
        <v/>
      </c>
      <c r="U22" s="75" t="str">
        <f t="shared" ref="U22:U24" si="70">IF(T22&gt;0,T22,0)</f>
        <v/>
      </c>
      <c r="V22" s="88">
        <f t="shared" si="54"/>
        <v>0</v>
      </c>
      <c r="W22" s="75" t="str">
        <f t="shared" ref="W22:W24" si="71">IF(U22=V22,U22,IF(V22&gt;0,V22,U22))</f>
        <v/>
      </c>
      <c r="X22" s="85" t="str">
        <f t="shared" ref="X22:X24" si="72">IF(D22="X",ROUND(S22-$E$7,10),"")</f>
        <v/>
      </c>
      <c r="Y22" s="75" t="str">
        <f t="shared" ref="Y22:Y24" si="73">IF(X22&gt;0,X22,0)</f>
        <v/>
      </c>
      <c r="Z22" s="88">
        <f t="shared" si="55"/>
        <v>0</v>
      </c>
      <c r="AA22" s="75" t="str">
        <f t="shared" ref="AA22:AA24" si="74">IF(Y22=Z22,Y22,IF(Z22&gt;0,Z22,Y22))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44510</v>
      </c>
      <c r="B23" s="48"/>
      <c r="C23" s="49"/>
      <c r="D23" s="42"/>
      <c r="E23" s="50"/>
      <c r="F23" s="51"/>
      <c r="G23" s="75">
        <f t="shared" si="47"/>
        <v>0</v>
      </c>
      <c r="H23" s="50"/>
      <c r="I23" s="51"/>
      <c r="J23" s="75">
        <f t="shared" si="48"/>
        <v>0</v>
      </c>
      <c r="K23" s="75">
        <f t="shared" si="49"/>
        <v>0</v>
      </c>
      <c r="L23" s="50"/>
      <c r="M23" s="51"/>
      <c r="N23" s="75">
        <f t="shared" si="50"/>
        <v>0</v>
      </c>
      <c r="O23" s="50"/>
      <c r="P23" s="51"/>
      <c r="Q23" s="75">
        <f t="shared" si="51"/>
        <v>0</v>
      </c>
      <c r="R23" s="75">
        <f t="shared" si="52"/>
        <v>0</v>
      </c>
      <c r="S23" s="85">
        <f t="shared" si="53"/>
        <v>0</v>
      </c>
      <c r="T23" s="75" t="str">
        <f t="shared" si="69"/>
        <v/>
      </c>
      <c r="U23" s="75" t="str">
        <f t="shared" si="70"/>
        <v/>
      </c>
      <c r="V23" s="88">
        <f t="shared" si="54"/>
        <v>0</v>
      </c>
      <c r="W23" s="75" t="str">
        <f t="shared" si="71"/>
        <v/>
      </c>
      <c r="X23" s="85" t="str">
        <f t="shared" si="72"/>
        <v/>
      </c>
      <c r="Y23" s="75" t="str">
        <f t="shared" si="73"/>
        <v/>
      </c>
      <c r="Z23" s="88">
        <f t="shared" si="55"/>
        <v>0</v>
      </c>
      <c r="AA23" s="75" t="str">
        <f t="shared" si="74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44511</v>
      </c>
      <c r="B24" s="48"/>
      <c r="C24" s="49"/>
      <c r="D24" s="42"/>
      <c r="E24" s="50"/>
      <c r="F24" s="51"/>
      <c r="G24" s="75">
        <f t="shared" si="47"/>
        <v>0</v>
      </c>
      <c r="H24" s="50"/>
      <c r="I24" s="51"/>
      <c r="J24" s="75">
        <f t="shared" si="48"/>
        <v>0</v>
      </c>
      <c r="K24" s="75">
        <f t="shared" si="49"/>
        <v>0</v>
      </c>
      <c r="L24" s="50"/>
      <c r="M24" s="51"/>
      <c r="N24" s="75">
        <f t="shared" si="50"/>
        <v>0</v>
      </c>
      <c r="O24" s="50"/>
      <c r="P24" s="51"/>
      <c r="Q24" s="75">
        <f t="shared" si="51"/>
        <v>0</v>
      </c>
      <c r="R24" s="75">
        <f t="shared" si="52"/>
        <v>0</v>
      </c>
      <c r="S24" s="85">
        <f t="shared" si="53"/>
        <v>0</v>
      </c>
      <c r="T24" s="75" t="str">
        <f t="shared" si="69"/>
        <v/>
      </c>
      <c r="U24" s="75" t="str">
        <f t="shared" si="70"/>
        <v/>
      </c>
      <c r="V24" s="88">
        <f t="shared" si="54"/>
        <v>0</v>
      </c>
      <c r="W24" s="75" t="str">
        <f t="shared" si="71"/>
        <v/>
      </c>
      <c r="X24" s="85" t="str">
        <f t="shared" si="72"/>
        <v/>
      </c>
      <c r="Y24" s="75" t="str">
        <f t="shared" si="73"/>
        <v/>
      </c>
      <c r="Z24" s="88">
        <f t="shared" si="55"/>
        <v>0</v>
      </c>
      <c r="AA24" s="75" t="str">
        <f t="shared" si="74"/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44512</v>
      </c>
      <c r="B25" s="48"/>
      <c r="C25" s="49"/>
      <c r="D25" s="42"/>
      <c r="E25" s="50"/>
      <c r="F25" s="51"/>
      <c r="G25" s="75">
        <f t="shared" ref="G25:G26" si="75">IF(E25="",0,CONCATENATE(E25,":",F25))</f>
        <v>0</v>
      </c>
      <c r="H25" s="50"/>
      <c r="I25" s="51"/>
      <c r="J25" s="75">
        <f t="shared" ref="J25:J26" si="76">IF(H25="",0,CONCATENATE(H25,":",I25))</f>
        <v>0</v>
      </c>
      <c r="K25" s="75">
        <f t="shared" ref="K25:K26" si="77">J25-G25</f>
        <v>0</v>
      </c>
      <c r="L25" s="50"/>
      <c r="M25" s="51"/>
      <c r="N25" s="75">
        <f t="shared" ref="N25:N26" si="78">IF(L25="",0,CONCATENATE(L25,":",M25))</f>
        <v>0</v>
      </c>
      <c r="O25" s="50"/>
      <c r="P25" s="51"/>
      <c r="Q25" s="75">
        <f t="shared" ref="Q25:Q26" si="79">IF(O25="",0,CONCATENATE(O25,":",P25))</f>
        <v>0</v>
      </c>
      <c r="R25" s="75">
        <f t="shared" ref="R25:R26" si="80">Q25-N25</f>
        <v>0</v>
      </c>
      <c r="S25" s="85">
        <f t="shared" ref="S25:S26" si="81">K25+R25</f>
        <v>0</v>
      </c>
      <c r="T25" s="75" t="str">
        <f>IF(B25="av",($E$7)*(-1),IF(B25="df",($E$7)*(-1),IF(D25="X","",IF(B25="sd",ROUND(S25-($E$7*(1-$AE$4)),10),IF(S25=0,"",ROUND(S25-$E$7,10))))))</f>
        <v/>
      </c>
      <c r="U25" s="75" t="str">
        <f t="shared" ref="U25:U26" si="82">IF(T25&gt;0,T25,0)</f>
        <v/>
      </c>
      <c r="V25" s="88">
        <f t="shared" ref="V25:V26" si="83">IF(T25&lt;0,T25*(-1),0)</f>
        <v>0</v>
      </c>
      <c r="W25" s="75" t="str">
        <f>IF(U25=V25,U25,IF(V25&gt;0,V25,U25))</f>
        <v/>
      </c>
      <c r="X25" s="85" t="str">
        <f>IF(D25="X",ROUND(S25-$E$7,10),"")</f>
        <v/>
      </c>
      <c r="Y25" s="75" t="str">
        <f t="shared" ref="Y25:Y26" si="84">IF(X25&gt;0,X25,0)</f>
        <v/>
      </c>
      <c r="Z25" s="88">
        <f t="shared" ref="Z25:Z26" si="85">IF(X25&lt;0,X25*(-1),0)</f>
        <v>0</v>
      </c>
      <c r="AA25" s="75" t="str">
        <f>IF(Y25=Z25,Y25,IF(Z25&gt;0,Z25,Y25))</f>
        <v/>
      </c>
      <c r="AC25" s="45" t="s">
        <v>37</v>
      </c>
      <c r="AD25" s="45"/>
      <c r="AE25" s="46">
        <f>AE23+(AE24*0.5)+Okt!AE25</f>
        <v>0</v>
      </c>
    </row>
    <row r="26" spans="1:38" s="11" customFormat="1" ht="14.25" customHeight="1" x14ac:dyDescent="0.35">
      <c r="A26" s="40">
        <v>44513</v>
      </c>
      <c r="B26" s="41"/>
      <c r="C26" s="42"/>
      <c r="D26" s="42"/>
      <c r="E26" s="43"/>
      <c r="F26" s="44"/>
      <c r="G26" s="75">
        <f t="shared" si="75"/>
        <v>0</v>
      </c>
      <c r="H26" s="43"/>
      <c r="I26" s="44"/>
      <c r="J26" s="75">
        <f t="shared" si="76"/>
        <v>0</v>
      </c>
      <c r="K26" s="79">
        <f t="shared" si="77"/>
        <v>0</v>
      </c>
      <c r="L26" s="43"/>
      <c r="M26" s="44"/>
      <c r="N26" s="75">
        <f t="shared" si="78"/>
        <v>0</v>
      </c>
      <c r="O26" s="43"/>
      <c r="P26" s="44"/>
      <c r="Q26" s="75">
        <f t="shared" si="79"/>
        <v>0</v>
      </c>
      <c r="R26" s="79">
        <f t="shared" si="80"/>
        <v>0</v>
      </c>
      <c r="S26" s="79">
        <f t="shared" si="81"/>
        <v>0</v>
      </c>
      <c r="T26" s="79" t="str">
        <f t="shared" ref="T26:T27" si="86">IF($D26="X","",IF($S26=0,"",ROUND($S26,10)))</f>
        <v/>
      </c>
      <c r="U26" s="79" t="str">
        <f t="shared" si="82"/>
        <v/>
      </c>
      <c r="V26" s="87">
        <f t="shared" si="83"/>
        <v>0</v>
      </c>
      <c r="W26" s="79" t="str">
        <f t="shared" ref="W26:W27" si="87">IF($D26="X","",IF($S26=0,"",ROUND($S26,10)))</f>
        <v/>
      </c>
      <c r="X26" s="79" t="str">
        <f t="shared" ref="X26:X27" si="88">IF($D26="X",ROUND($S26,10),"")</f>
        <v/>
      </c>
      <c r="Y26" s="79" t="str">
        <f t="shared" si="84"/>
        <v/>
      </c>
      <c r="Z26" s="79">
        <f t="shared" si="85"/>
        <v>0</v>
      </c>
      <c r="AA26" s="79" t="str">
        <f t="shared" ref="AA26:AA27" si="89">IF($D26="X",ROUND($S26,10),"")</f>
        <v/>
      </c>
      <c r="AE26" s="25"/>
    </row>
    <row r="27" spans="1:38" s="11" customFormat="1" ht="14.25" customHeight="1" x14ac:dyDescent="0.35">
      <c r="A27" s="40">
        <v>44514</v>
      </c>
      <c r="B27" s="41"/>
      <c r="C27" s="42"/>
      <c r="D27" s="42"/>
      <c r="E27" s="43"/>
      <c r="F27" s="44"/>
      <c r="G27" s="75">
        <f t="shared" ref="G27:G44" si="90">IF(E27="",0,CONCATENATE(E27,":",F27))</f>
        <v>0</v>
      </c>
      <c r="H27" s="43"/>
      <c r="I27" s="44"/>
      <c r="J27" s="75">
        <f t="shared" ref="J27:J44" si="91">IF(H27="",0,CONCATENATE(H27,":",I27))</f>
        <v>0</v>
      </c>
      <c r="K27" s="79">
        <f t="shared" ref="K27:K44" si="92">J27-G27</f>
        <v>0</v>
      </c>
      <c r="L27" s="43"/>
      <c r="M27" s="44"/>
      <c r="N27" s="75">
        <f t="shared" ref="N27:N44" si="93">IF(L27="",0,CONCATENATE(L27,":",M27))</f>
        <v>0</v>
      </c>
      <c r="O27" s="43"/>
      <c r="P27" s="44"/>
      <c r="Q27" s="75">
        <f t="shared" ref="Q27:Q44" si="94">IF(O27="",0,CONCATENATE(O27,":",P27))</f>
        <v>0</v>
      </c>
      <c r="R27" s="79">
        <f t="shared" ref="R27:R31" si="95">Q27-N27</f>
        <v>0</v>
      </c>
      <c r="S27" s="79">
        <f t="shared" ref="S27:S31" si="96">K27+R27</f>
        <v>0</v>
      </c>
      <c r="T27" s="79" t="str">
        <f t="shared" si="86"/>
        <v/>
      </c>
      <c r="U27" s="79" t="str">
        <f t="shared" si="37"/>
        <v/>
      </c>
      <c r="V27" s="87">
        <f t="shared" ref="V27:V31" si="97">IF(T27&lt;0,T27*(-1),0)</f>
        <v>0</v>
      </c>
      <c r="W27" s="79" t="str">
        <f t="shared" si="87"/>
        <v/>
      </c>
      <c r="X27" s="79" t="str">
        <f t="shared" si="88"/>
        <v/>
      </c>
      <c r="Y27" s="79" t="str">
        <f t="shared" si="39"/>
        <v/>
      </c>
      <c r="Z27" s="79">
        <f t="shared" ref="Z27:Z31" si="98">IF(X27&lt;0,X27*(-1),0)</f>
        <v>0</v>
      </c>
      <c r="AA27" s="79" t="str">
        <f t="shared" si="89"/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44515</v>
      </c>
      <c r="B28" s="48"/>
      <c r="C28" s="49"/>
      <c r="D28" s="42"/>
      <c r="E28" s="50"/>
      <c r="F28" s="51"/>
      <c r="G28" s="75">
        <f t="shared" si="90"/>
        <v>0</v>
      </c>
      <c r="H28" s="50"/>
      <c r="I28" s="51"/>
      <c r="J28" s="75">
        <f t="shared" si="91"/>
        <v>0</v>
      </c>
      <c r="K28" s="75">
        <f t="shared" si="92"/>
        <v>0</v>
      </c>
      <c r="L28" s="50"/>
      <c r="M28" s="51"/>
      <c r="N28" s="75">
        <f t="shared" si="93"/>
        <v>0</v>
      </c>
      <c r="O28" s="50"/>
      <c r="P28" s="51"/>
      <c r="Q28" s="75">
        <f t="shared" si="94"/>
        <v>0</v>
      </c>
      <c r="R28" s="75">
        <f t="shared" ref="R28" si="99">Q28-N28</f>
        <v>0</v>
      </c>
      <c r="S28" s="85">
        <f t="shared" ref="S28" si="100">K28+R28</f>
        <v>0</v>
      </c>
      <c r="T28" s="75" t="str">
        <f t="shared" ref="T28" si="101">IF(B28="av",($E$7)*(-1),IF(B28="df",($E$7)*(-1),IF(D28="X","",IF(B28="sd",ROUND(S28-($E$7*(1-$AE$4)),10),IF(S28=0,"",ROUND(S28-$E$7,10))))))</f>
        <v/>
      </c>
      <c r="U28" s="75" t="str">
        <f t="shared" ref="U28" si="102">IF(T28&gt;0,T28,0)</f>
        <v/>
      </c>
      <c r="V28" s="88">
        <f t="shared" ref="V28" si="103">IF(T28&lt;0,T28*(-1),0)</f>
        <v>0</v>
      </c>
      <c r="W28" s="75" t="str">
        <f t="shared" ref="W28" si="104">IF(U28=V28,U28,IF(V28&gt;0,V28,U28))</f>
        <v/>
      </c>
      <c r="X28" s="85" t="str">
        <f t="shared" ref="X28" si="105">IF(D28="X",ROUND(S28-$E$7,10),"")</f>
        <v/>
      </c>
      <c r="Y28" s="75" t="str">
        <f t="shared" ref="Y28" si="106">IF(X28&gt;0,X28,0)</f>
        <v/>
      </c>
      <c r="Z28" s="88">
        <f t="shared" ref="Z28" si="107">IF(X28&lt;0,X28*(-1),0)</f>
        <v>0</v>
      </c>
      <c r="AA28" s="75" t="str">
        <f t="shared" ref="AA28" si="108">IF(Y28=Z28,Y28,IF(Z28&gt;0,Z28,Y28))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44516</v>
      </c>
      <c r="B29" s="48"/>
      <c r="C29" s="49"/>
      <c r="D29" s="42"/>
      <c r="E29" s="50"/>
      <c r="F29" s="51"/>
      <c r="G29" s="75">
        <f t="shared" ref="G29:G31" si="109">IF(E29="",0,CONCATENATE(E29,":",F29))</f>
        <v>0</v>
      </c>
      <c r="H29" s="50"/>
      <c r="I29" s="51"/>
      <c r="J29" s="75">
        <f t="shared" ref="J29:J31" si="110">IF(H29="",0,CONCATENATE(H29,":",I29))</f>
        <v>0</v>
      </c>
      <c r="K29" s="75">
        <f t="shared" ref="K29:K31" si="111">J29-G29</f>
        <v>0</v>
      </c>
      <c r="L29" s="50"/>
      <c r="M29" s="51"/>
      <c r="N29" s="75">
        <f t="shared" ref="N29:N31" si="112">IF(L29="",0,CONCATENATE(L29,":",M29))</f>
        <v>0</v>
      </c>
      <c r="O29" s="50"/>
      <c r="P29" s="51"/>
      <c r="Q29" s="75">
        <f t="shared" ref="Q29:Q31" si="113">IF(O29="",0,CONCATENATE(O29,":",P29))</f>
        <v>0</v>
      </c>
      <c r="R29" s="75">
        <f t="shared" si="95"/>
        <v>0</v>
      </c>
      <c r="S29" s="85">
        <f t="shared" si="96"/>
        <v>0</v>
      </c>
      <c r="T29" s="75" t="str">
        <f t="shared" ref="T29:T31" si="114">IF(B29="av",($E$7)*(-1),IF(B29="df",($E$7)*(-1),IF(D29="X","",IF(B29="sd",ROUND(S29-($E$7*(1-$AE$4)),10),IF(S29=0,"",ROUND(S29-$E$7,10))))))</f>
        <v/>
      </c>
      <c r="U29" s="75" t="str">
        <f t="shared" si="37"/>
        <v/>
      </c>
      <c r="V29" s="88">
        <f t="shared" si="97"/>
        <v>0</v>
      </c>
      <c r="W29" s="75" t="str">
        <f t="shared" ref="W29:W31" si="115">IF(U29=V29,U29,IF(V29&gt;0,V29,U29))</f>
        <v/>
      </c>
      <c r="X29" s="85" t="str">
        <f t="shared" ref="X29:X31" si="116">IF(D29="X",ROUND(S29-$E$7,10),"")</f>
        <v/>
      </c>
      <c r="Y29" s="75" t="str">
        <f t="shared" si="39"/>
        <v/>
      </c>
      <c r="Z29" s="88">
        <f t="shared" si="98"/>
        <v>0</v>
      </c>
      <c r="AA29" s="75" t="str">
        <f t="shared" ref="AA29:AA31" si="117">IF(Y29=Z29,Y29,IF(Z29&gt;0,Z29,Y29))</f>
        <v/>
      </c>
      <c r="AC29" s="45" t="s">
        <v>39</v>
      </c>
      <c r="AD29" s="92">
        <f>AD28+Okt!AD29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44517</v>
      </c>
      <c r="B30" s="48"/>
      <c r="C30" s="49"/>
      <c r="D30" s="42"/>
      <c r="E30" s="50"/>
      <c r="F30" s="51"/>
      <c r="G30" s="75">
        <f t="shared" si="109"/>
        <v>0</v>
      </c>
      <c r="H30" s="50"/>
      <c r="I30" s="51"/>
      <c r="J30" s="75">
        <f t="shared" si="110"/>
        <v>0</v>
      </c>
      <c r="K30" s="75">
        <f t="shared" si="111"/>
        <v>0</v>
      </c>
      <c r="L30" s="50"/>
      <c r="M30" s="51"/>
      <c r="N30" s="75">
        <f t="shared" si="112"/>
        <v>0</v>
      </c>
      <c r="O30" s="50"/>
      <c r="P30" s="51"/>
      <c r="Q30" s="75">
        <f t="shared" si="113"/>
        <v>0</v>
      </c>
      <c r="R30" s="75">
        <f t="shared" si="95"/>
        <v>0</v>
      </c>
      <c r="S30" s="85">
        <f t="shared" si="96"/>
        <v>0</v>
      </c>
      <c r="T30" s="75" t="str">
        <f t="shared" si="114"/>
        <v/>
      </c>
      <c r="U30" s="75" t="str">
        <f t="shared" si="37"/>
        <v/>
      </c>
      <c r="V30" s="88">
        <f t="shared" si="97"/>
        <v>0</v>
      </c>
      <c r="W30" s="75" t="str">
        <f t="shared" si="115"/>
        <v/>
      </c>
      <c r="X30" s="85" t="str">
        <f t="shared" si="116"/>
        <v/>
      </c>
      <c r="Y30" s="75" t="str">
        <f t="shared" si="39"/>
        <v/>
      </c>
      <c r="Z30" s="88">
        <f t="shared" si="98"/>
        <v>0</v>
      </c>
      <c r="AA30" s="75" t="str">
        <f t="shared" si="117"/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44518</v>
      </c>
      <c r="B31" s="48"/>
      <c r="C31" s="49"/>
      <c r="D31" s="42"/>
      <c r="E31" s="50"/>
      <c r="F31" s="51"/>
      <c r="G31" s="75">
        <f t="shared" si="109"/>
        <v>0</v>
      </c>
      <c r="H31" s="50"/>
      <c r="I31" s="51"/>
      <c r="J31" s="75">
        <f t="shared" si="110"/>
        <v>0</v>
      </c>
      <c r="K31" s="75">
        <f t="shared" si="111"/>
        <v>0</v>
      </c>
      <c r="L31" s="50"/>
      <c r="M31" s="51"/>
      <c r="N31" s="75">
        <f t="shared" si="112"/>
        <v>0</v>
      </c>
      <c r="O31" s="50"/>
      <c r="P31" s="51"/>
      <c r="Q31" s="75">
        <f t="shared" si="113"/>
        <v>0</v>
      </c>
      <c r="R31" s="75">
        <f t="shared" si="95"/>
        <v>0</v>
      </c>
      <c r="S31" s="85">
        <f t="shared" si="96"/>
        <v>0</v>
      </c>
      <c r="T31" s="75" t="str">
        <f t="shared" si="114"/>
        <v/>
      </c>
      <c r="U31" s="75" t="str">
        <f t="shared" si="37"/>
        <v/>
      </c>
      <c r="V31" s="88">
        <f t="shared" si="97"/>
        <v>0</v>
      </c>
      <c r="W31" s="75" t="str">
        <f t="shared" si="115"/>
        <v/>
      </c>
      <c r="X31" s="85" t="str">
        <f t="shared" si="116"/>
        <v/>
      </c>
      <c r="Y31" s="75" t="str">
        <f t="shared" si="39"/>
        <v/>
      </c>
      <c r="Z31" s="88">
        <f t="shared" si="98"/>
        <v>0</v>
      </c>
      <c r="AA31" s="75" t="str">
        <f t="shared" si="117"/>
        <v/>
      </c>
      <c r="AE31" s="25"/>
    </row>
    <row r="32" spans="1:38" s="11" customFormat="1" ht="14.25" customHeight="1" x14ac:dyDescent="0.35">
      <c r="A32" s="47">
        <v>44519</v>
      </c>
      <c r="B32" s="48"/>
      <c r="C32" s="49"/>
      <c r="D32" s="42"/>
      <c r="E32" s="50"/>
      <c r="F32" s="51"/>
      <c r="G32" s="75">
        <f t="shared" ref="G32:G33" si="118">IF(E32="",0,CONCATENATE(E32,":",F32))</f>
        <v>0</v>
      </c>
      <c r="H32" s="50"/>
      <c r="I32" s="51"/>
      <c r="J32" s="75">
        <f t="shared" ref="J32:J33" si="119">IF(H32="",0,CONCATENATE(H32,":",I32))</f>
        <v>0</v>
      </c>
      <c r="K32" s="75">
        <f t="shared" ref="K32:K33" si="120">J32-G32</f>
        <v>0</v>
      </c>
      <c r="L32" s="50"/>
      <c r="M32" s="51"/>
      <c r="N32" s="75">
        <f t="shared" ref="N32:N33" si="121">IF(L32="",0,CONCATENATE(L32,":",M32))</f>
        <v>0</v>
      </c>
      <c r="O32" s="50"/>
      <c r="P32" s="51"/>
      <c r="Q32" s="75">
        <f t="shared" ref="Q32:Q33" si="122">IF(O32="",0,CONCATENATE(O32,":",P32))</f>
        <v>0</v>
      </c>
      <c r="R32" s="75">
        <f t="shared" ref="R32:R33" si="123">Q32-N32</f>
        <v>0</v>
      </c>
      <c r="S32" s="85">
        <f t="shared" ref="S32:S33" si="124">K32+R32</f>
        <v>0</v>
      </c>
      <c r="T32" s="75" t="str">
        <f t="shared" ref="T32" si="125">IF(B32="av",($E$7)*(-1),IF(B32="df",($E$7)*(-1),IF(D32="X","",IF(B32="sd",ROUND(S32-($E$7*(1-$AE$4)),10),IF(S32=0,"",ROUND(S32-$E$7,10))))))</f>
        <v/>
      </c>
      <c r="U32" s="75" t="str">
        <f t="shared" ref="U32:U33" si="126">IF(T32&gt;0,T32,0)</f>
        <v/>
      </c>
      <c r="V32" s="88">
        <f t="shared" ref="V32:V33" si="127">IF(T32&lt;0,T32*(-1),0)</f>
        <v>0</v>
      </c>
      <c r="W32" s="75" t="str">
        <f t="shared" ref="W32" si="128">IF(U32=V32,U32,IF(V32&gt;0,V32,U32))</f>
        <v/>
      </c>
      <c r="X32" s="85" t="str">
        <f t="shared" ref="X32" si="129">IF(D32="X",ROUND(S32-$E$7,10),"")</f>
        <v/>
      </c>
      <c r="Y32" s="75" t="str">
        <f t="shared" ref="Y32:Y33" si="130">IF(X32&gt;0,X32,0)</f>
        <v/>
      </c>
      <c r="Z32" s="88">
        <f t="shared" ref="Z32:Z33" si="131">IF(X32&lt;0,X32*(-1),0)</f>
        <v>0</v>
      </c>
      <c r="AA32" s="75" t="str">
        <f t="shared" ref="AA32" si="132">IF(Y32=Z32,Y32,IF(Z32&gt;0,Z32,Y32))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0">
        <v>44520</v>
      </c>
      <c r="B33" s="41"/>
      <c r="C33" s="42"/>
      <c r="D33" s="42"/>
      <c r="E33" s="43"/>
      <c r="F33" s="44"/>
      <c r="G33" s="75">
        <f t="shared" si="118"/>
        <v>0</v>
      </c>
      <c r="H33" s="43"/>
      <c r="I33" s="44"/>
      <c r="J33" s="75">
        <f t="shared" si="119"/>
        <v>0</v>
      </c>
      <c r="K33" s="79">
        <f t="shared" si="120"/>
        <v>0</v>
      </c>
      <c r="L33" s="43"/>
      <c r="M33" s="44"/>
      <c r="N33" s="75">
        <f t="shared" si="121"/>
        <v>0</v>
      </c>
      <c r="O33" s="43"/>
      <c r="P33" s="44"/>
      <c r="Q33" s="75">
        <f t="shared" si="122"/>
        <v>0</v>
      </c>
      <c r="R33" s="79">
        <f t="shared" si="123"/>
        <v>0</v>
      </c>
      <c r="S33" s="79">
        <f t="shared" si="124"/>
        <v>0</v>
      </c>
      <c r="T33" s="79" t="str">
        <f t="shared" ref="T33:T34" si="133">IF($D33="X","",IF($S33=0,"",ROUND($S33,10)))</f>
        <v/>
      </c>
      <c r="U33" s="79" t="str">
        <f t="shared" si="126"/>
        <v/>
      </c>
      <c r="V33" s="87">
        <f t="shared" si="127"/>
        <v>0</v>
      </c>
      <c r="W33" s="79" t="str">
        <f t="shared" ref="W33:W34" si="134">IF($D33="X","",IF($S33=0,"",ROUND($S33,10)))</f>
        <v/>
      </c>
      <c r="X33" s="79" t="str">
        <f t="shared" ref="X33:X34" si="135">IF($D33="X",ROUND($S33,10),"")</f>
        <v/>
      </c>
      <c r="Y33" s="79" t="str">
        <f t="shared" si="130"/>
        <v/>
      </c>
      <c r="Z33" s="79">
        <f t="shared" si="131"/>
        <v>0</v>
      </c>
      <c r="AA33" s="79" t="str">
        <f t="shared" ref="AA33:AA34" si="136">IF($D33="X",ROUND($S33,10),"")</f>
        <v/>
      </c>
      <c r="AC33" s="58" t="s">
        <v>42</v>
      </c>
      <c r="AD33" s="58"/>
      <c r="AE33" s="60">
        <f>IF($AE$5-(COUNTIF(B$14:B$44,"f")+($AE$5-Okt!AE33))&gt;-1,Okt!AE33-COUNTIF(B$14:B$44,"f"),0)</f>
        <v>10</v>
      </c>
    </row>
    <row r="34" spans="1:31" s="11" customFormat="1" ht="14.25" customHeight="1" x14ac:dyDescent="0.35">
      <c r="A34" s="40">
        <v>44521</v>
      </c>
      <c r="B34" s="41"/>
      <c r="C34" s="42"/>
      <c r="D34" s="42"/>
      <c r="E34" s="43"/>
      <c r="F34" s="44"/>
      <c r="G34" s="75">
        <f t="shared" si="90"/>
        <v>0</v>
      </c>
      <c r="H34" s="43"/>
      <c r="I34" s="44"/>
      <c r="J34" s="75">
        <f t="shared" si="91"/>
        <v>0</v>
      </c>
      <c r="K34" s="79">
        <f t="shared" si="92"/>
        <v>0</v>
      </c>
      <c r="L34" s="43"/>
      <c r="M34" s="44"/>
      <c r="N34" s="75">
        <f t="shared" si="93"/>
        <v>0</v>
      </c>
      <c r="O34" s="43"/>
      <c r="P34" s="44"/>
      <c r="Q34" s="75">
        <f t="shared" si="94"/>
        <v>0</v>
      </c>
      <c r="R34" s="79">
        <f t="shared" ref="R34:R38" si="137">Q34-N34</f>
        <v>0</v>
      </c>
      <c r="S34" s="79">
        <f t="shared" ref="S34:S38" si="138">K34+R34</f>
        <v>0</v>
      </c>
      <c r="T34" s="79" t="str">
        <f t="shared" si="133"/>
        <v/>
      </c>
      <c r="U34" s="79" t="str">
        <f t="shared" ref="U34:U38" si="139">IF(T34&gt;0,T34,0)</f>
        <v/>
      </c>
      <c r="V34" s="87">
        <f t="shared" ref="V34:V38" si="140">IF(T34&lt;0,T34*(-1),0)</f>
        <v>0</v>
      </c>
      <c r="W34" s="79" t="str">
        <f t="shared" si="134"/>
        <v/>
      </c>
      <c r="X34" s="79" t="str">
        <f t="shared" si="135"/>
        <v/>
      </c>
      <c r="Y34" s="79" t="str">
        <f t="shared" ref="Y34:Y38" si="141">IF(X34&gt;0,X34,0)</f>
        <v/>
      </c>
      <c r="Z34" s="79">
        <f t="shared" ref="Z34:Z38" si="142">IF(X34&lt;0,X34*(-1),0)</f>
        <v>0</v>
      </c>
      <c r="AA34" s="79" t="str">
        <f t="shared" si="136"/>
        <v/>
      </c>
      <c r="AC34" s="61" t="s">
        <v>43</v>
      </c>
      <c r="AD34" s="61"/>
      <c r="AE34" s="46">
        <f>IF(Okt!AE34&gt;0,Okt!AE34+COUNTIF(B$14:B$44,"f"),IF(COUNTIF(B$14:B$44,"f")&gt;Okt!AE33,COUNTIF(B$14:B$44,"f")-Okt!AE33,0))</f>
        <v>0</v>
      </c>
    </row>
    <row r="35" spans="1:31" s="11" customFormat="1" ht="14.25" customHeight="1" x14ac:dyDescent="0.35">
      <c r="A35" s="47">
        <v>44522</v>
      </c>
      <c r="B35" s="48"/>
      <c r="C35" s="49"/>
      <c r="D35" s="42"/>
      <c r="E35" s="50"/>
      <c r="F35" s="51"/>
      <c r="G35" s="75">
        <f t="shared" ref="G35" si="143">IF(E35="",0,CONCATENATE(E35,":",F35))</f>
        <v>0</v>
      </c>
      <c r="H35" s="50"/>
      <c r="I35" s="51"/>
      <c r="J35" s="75">
        <f t="shared" ref="J35" si="144">IF(H35="",0,CONCATENATE(H35,":",I35))</f>
        <v>0</v>
      </c>
      <c r="K35" s="75">
        <f t="shared" ref="K35" si="145">J35-G35</f>
        <v>0</v>
      </c>
      <c r="L35" s="50"/>
      <c r="M35" s="51"/>
      <c r="N35" s="75">
        <f t="shared" ref="N35" si="146">IF(L35="",0,CONCATENATE(L35,":",M35))</f>
        <v>0</v>
      </c>
      <c r="O35" s="50"/>
      <c r="P35" s="51"/>
      <c r="Q35" s="75">
        <f t="shared" ref="Q35" si="147">IF(O35="",0,CONCATENATE(O35,":",P35))</f>
        <v>0</v>
      </c>
      <c r="R35" s="75">
        <f t="shared" ref="R35" si="148">Q35-N35</f>
        <v>0</v>
      </c>
      <c r="S35" s="85">
        <f t="shared" ref="S35" si="149">K35+R35</f>
        <v>0</v>
      </c>
      <c r="T35" s="75" t="str">
        <f t="shared" ref="T35" si="150">IF(B35="av",($E$7)*(-1),IF(B35="df",($E$7)*(-1),IF(D35="X","",IF(B35="sd",ROUND(S35-($E$7*(1-$AE$4)),10),IF(S35=0,"",ROUND(S35-$E$7,10))))))</f>
        <v/>
      </c>
      <c r="U35" s="75" t="str">
        <f t="shared" ref="U35" si="151">IF(T35&gt;0,T35,0)</f>
        <v/>
      </c>
      <c r="V35" s="88">
        <f t="shared" ref="V35" si="152">IF(T35&lt;0,T35*(-1),0)</f>
        <v>0</v>
      </c>
      <c r="W35" s="75" t="str">
        <f t="shared" ref="W35" si="153">IF(U35=V35,U35,IF(V35&gt;0,V35,U35))</f>
        <v/>
      </c>
      <c r="X35" s="85" t="str">
        <f t="shared" ref="X35" si="154">IF(D35="X",ROUND(S35-$E$7,10),"")</f>
        <v/>
      </c>
      <c r="Y35" s="75" t="str">
        <f t="shared" ref="Y35" si="155">IF(X35&gt;0,X35,0)</f>
        <v/>
      </c>
      <c r="Z35" s="88">
        <f t="shared" ref="Z35" si="156">IF(X35&lt;0,X35*(-1),0)</f>
        <v>0</v>
      </c>
      <c r="AA35" s="75" t="str">
        <f t="shared" ref="AA35" si="157">IF(Y35=Z35,Y35,IF(Z35&gt;0,Z35,Y35))</f>
        <v/>
      </c>
      <c r="AC35" s="58" t="s">
        <v>44</v>
      </c>
      <c r="AD35" s="58"/>
      <c r="AE35" s="60">
        <f>IF($AE$6-(COUNTIF(B$14:B$44,"s")+($AE$6-Okt!AE35))&gt;-1,Okt!AE35-COUNTIF(B$14:B$44,"s"),0)</f>
        <v>0</v>
      </c>
    </row>
    <row r="36" spans="1:31" s="11" customFormat="1" ht="14.25" customHeight="1" x14ac:dyDescent="0.35">
      <c r="A36" s="47">
        <v>44523</v>
      </c>
      <c r="B36" s="48"/>
      <c r="C36" s="49"/>
      <c r="D36" s="42"/>
      <c r="E36" s="50"/>
      <c r="F36" s="51"/>
      <c r="G36" s="75">
        <f t="shared" si="90"/>
        <v>0</v>
      </c>
      <c r="H36" s="50"/>
      <c r="I36" s="51"/>
      <c r="J36" s="75">
        <f t="shared" si="91"/>
        <v>0</v>
      </c>
      <c r="K36" s="75">
        <f t="shared" si="92"/>
        <v>0</v>
      </c>
      <c r="L36" s="50"/>
      <c r="M36" s="51"/>
      <c r="N36" s="75">
        <f t="shared" si="93"/>
        <v>0</v>
      </c>
      <c r="O36" s="50"/>
      <c r="P36" s="51"/>
      <c r="Q36" s="75">
        <f t="shared" si="94"/>
        <v>0</v>
      </c>
      <c r="R36" s="75">
        <f t="shared" si="137"/>
        <v>0</v>
      </c>
      <c r="S36" s="85">
        <f t="shared" si="138"/>
        <v>0</v>
      </c>
      <c r="T36" s="75" t="str">
        <f t="shared" ref="T36:T38" si="158">IF(B36="av",($E$7)*(-1),IF(B36="df",($E$7)*(-1),IF(D36="X","",IF(B36="sd",ROUND(S36-($E$7*(1-$AE$4)),10),IF(S36=0,"",ROUND(S36-$E$7,10))))))</f>
        <v/>
      </c>
      <c r="U36" s="75" t="str">
        <f t="shared" si="139"/>
        <v/>
      </c>
      <c r="V36" s="88">
        <f t="shared" si="140"/>
        <v>0</v>
      </c>
      <c r="W36" s="75" t="str">
        <f t="shared" ref="W36:W38" si="159">IF(U36=V36,U36,IF(V36&gt;0,V36,U36))</f>
        <v/>
      </c>
      <c r="X36" s="85" t="str">
        <f t="shared" ref="X36:X38" si="160">IF(D36="X",ROUND(S36-$E$7,10),"")</f>
        <v/>
      </c>
      <c r="Y36" s="75" t="str">
        <f t="shared" si="141"/>
        <v/>
      </c>
      <c r="Z36" s="88">
        <f t="shared" si="142"/>
        <v>0</v>
      </c>
      <c r="AA36" s="75" t="str">
        <f t="shared" ref="AA36:AA38" si="161">IF(Y36=Z36,Y36,IF(Z36&gt;0,Z36,Y36))</f>
        <v/>
      </c>
      <c r="AC36" s="58" t="s">
        <v>45</v>
      </c>
      <c r="AD36" s="58"/>
      <c r="AE36" s="46">
        <f>COUNTIF(B$14:B$44,"vp")+Okt!AE36</f>
        <v>0</v>
      </c>
    </row>
    <row r="37" spans="1:31" s="11" customFormat="1" ht="14.25" customHeight="1" x14ac:dyDescent="0.35">
      <c r="A37" s="47">
        <v>44524</v>
      </c>
      <c r="B37" s="48"/>
      <c r="C37" s="49"/>
      <c r="D37" s="42"/>
      <c r="E37" s="50"/>
      <c r="F37" s="51"/>
      <c r="G37" s="75">
        <f t="shared" si="90"/>
        <v>0</v>
      </c>
      <c r="H37" s="50"/>
      <c r="I37" s="51"/>
      <c r="J37" s="75">
        <f t="shared" si="91"/>
        <v>0</v>
      </c>
      <c r="K37" s="75">
        <f t="shared" si="92"/>
        <v>0</v>
      </c>
      <c r="L37" s="50"/>
      <c r="M37" s="51"/>
      <c r="N37" s="75">
        <f t="shared" si="93"/>
        <v>0</v>
      </c>
      <c r="O37" s="50"/>
      <c r="P37" s="51"/>
      <c r="Q37" s="75">
        <f t="shared" si="94"/>
        <v>0</v>
      </c>
      <c r="R37" s="75">
        <f t="shared" si="137"/>
        <v>0</v>
      </c>
      <c r="S37" s="85">
        <f t="shared" si="138"/>
        <v>0</v>
      </c>
      <c r="T37" s="75" t="str">
        <f t="shared" si="158"/>
        <v/>
      </c>
      <c r="U37" s="75" t="str">
        <f t="shared" si="139"/>
        <v/>
      </c>
      <c r="V37" s="88">
        <f t="shared" si="140"/>
        <v>0</v>
      </c>
      <c r="W37" s="75" t="str">
        <f t="shared" si="159"/>
        <v/>
      </c>
      <c r="X37" s="85" t="str">
        <f t="shared" si="160"/>
        <v/>
      </c>
      <c r="Y37" s="75" t="str">
        <f t="shared" si="141"/>
        <v/>
      </c>
      <c r="Z37" s="88">
        <f t="shared" si="142"/>
        <v>0</v>
      </c>
      <c r="AA37" s="75" t="str">
        <f t="shared" si="161"/>
        <v/>
      </c>
      <c r="AC37" s="58" t="s">
        <v>46</v>
      </c>
      <c r="AD37" s="58"/>
      <c r="AE37" s="46">
        <f>COUNTIF(B$14:B$44,"sb")+Okt!AE37</f>
        <v>0</v>
      </c>
    </row>
    <row r="38" spans="1:31" s="11" customFormat="1" ht="14.25" customHeight="1" x14ac:dyDescent="0.35">
      <c r="A38" s="47">
        <v>44525</v>
      </c>
      <c r="B38" s="48"/>
      <c r="C38" s="49"/>
      <c r="D38" s="42"/>
      <c r="E38" s="50"/>
      <c r="F38" s="51"/>
      <c r="G38" s="75">
        <f t="shared" si="90"/>
        <v>0</v>
      </c>
      <c r="H38" s="50"/>
      <c r="I38" s="51"/>
      <c r="J38" s="75">
        <f t="shared" si="91"/>
        <v>0</v>
      </c>
      <c r="K38" s="75">
        <f t="shared" si="92"/>
        <v>0</v>
      </c>
      <c r="L38" s="50"/>
      <c r="M38" s="51"/>
      <c r="N38" s="75">
        <f t="shared" si="93"/>
        <v>0</v>
      </c>
      <c r="O38" s="50"/>
      <c r="P38" s="51"/>
      <c r="Q38" s="75">
        <f t="shared" si="94"/>
        <v>0</v>
      </c>
      <c r="R38" s="75">
        <f t="shared" si="137"/>
        <v>0</v>
      </c>
      <c r="S38" s="85">
        <f t="shared" si="138"/>
        <v>0</v>
      </c>
      <c r="T38" s="75" t="str">
        <f t="shared" si="158"/>
        <v/>
      </c>
      <c r="U38" s="75" t="str">
        <f t="shared" si="139"/>
        <v/>
      </c>
      <c r="V38" s="88">
        <f t="shared" si="140"/>
        <v>0</v>
      </c>
      <c r="W38" s="75" t="str">
        <f t="shared" si="159"/>
        <v/>
      </c>
      <c r="X38" s="85" t="str">
        <f t="shared" si="160"/>
        <v/>
      </c>
      <c r="Y38" s="75" t="str">
        <f t="shared" si="141"/>
        <v/>
      </c>
      <c r="Z38" s="88">
        <f t="shared" si="142"/>
        <v>0</v>
      </c>
      <c r="AA38" s="75" t="str">
        <f t="shared" si="161"/>
        <v/>
      </c>
      <c r="AC38" s="62" t="s">
        <v>47</v>
      </c>
      <c r="AD38" s="62"/>
      <c r="AE38" s="46">
        <f>COUNTIF(B$14:B$44,"sm")+Okt!AE38</f>
        <v>0</v>
      </c>
    </row>
    <row r="39" spans="1:31" s="11" customFormat="1" ht="14.25" customHeight="1" x14ac:dyDescent="0.35">
      <c r="A39" s="47">
        <v>44526</v>
      </c>
      <c r="B39" s="48"/>
      <c r="C39" s="49"/>
      <c r="D39" s="42"/>
      <c r="E39" s="50"/>
      <c r="F39" s="51"/>
      <c r="G39" s="75">
        <f t="shared" ref="G39:G40" si="162">IF(E39="",0,CONCATENATE(E39,":",F39))</f>
        <v>0</v>
      </c>
      <c r="H39" s="50"/>
      <c r="I39" s="51"/>
      <c r="J39" s="75">
        <f t="shared" ref="J39:J40" si="163">IF(H39="",0,CONCATENATE(H39,":",I39))</f>
        <v>0</v>
      </c>
      <c r="K39" s="75">
        <f t="shared" ref="K39:K40" si="164">J39-G39</f>
        <v>0</v>
      </c>
      <c r="L39" s="50"/>
      <c r="M39" s="51"/>
      <c r="N39" s="75">
        <f t="shared" ref="N39:N40" si="165">IF(L39="",0,CONCATENATE(L39,":",M39))</f>
        <v>0</v>
      </c>
      <c r="O39" s="50"/>
      <c r="P39" s="51"/>
      <c r="Q39" s="75">
        <f t="shared" ref="Q39:Q40" si="166">IF(O39="",0,CONCATENATE(O39,":",P39))</f>
        <v>0</v>
      </c>
      <c r="R39" s="75">
        <f t="shared" ref="R39:R40" si="167">Q39-N39</f>
        <v>0</v>
      </c>
      <c r="S39" s="85">
        <f t="shared" ref="S39:S40" si="168">K39+R39</f>
        <v>0</v>
      </c>
      <c r="T39" s="75" t="str">
        <f t="shared" ref="T39" si="169">IF(B39="av",($E$7)*(-1),IF(B39="df",($E$7)*(-1),IF(D39="X","",IF(B39="sd",ROUND(S39-($E$7*(1-$AE$4)),10),IF(S39=0,"",ROUND(S39-$E$7,10))))))</f>
        <v/>
      </c>
      <c r="U39" s="75" t="str">
        <f t="shared" ref="U39:U44" si="170">IF(T39&gt;0,T39,0)</f>
        <v/>
      </c>
      <c r="V39" s="88">
        <f t="shared" ref="V39:V40" si="171">IF(T39&lt;0,T39*(-1),0)</f>
        <v>0</v>
      </c>
      <c r="W39" s="75" t="str">
        <f t="shared" ref="W39" si="172">IF(U39=V39,U39,IF(V39&gt;0,V39,U39))</f>
        <v/>
      </c>
      <c r="X39" s="85" t="str">
        <f t="shared" ref="X39" si="173">IF(D39="X",ROUND(S39-$E$7,10),"")</f>
        <v/>
      </c>
      <c r="Y39" s="75" t="str">
        <f t="shared" ref="Y39:Y44" si="174">IF(X39&gt;0,X39,0)</f>
        <v/>
      </c>
      <c r="Z39" s="88">
        <f t="shared" ref="Z39:Z40" si="175">IF(X39&lt;0,X39*(-1),0)</f>
        <v>0</v>
      </c>
      <c r="AA39" s="75" t="str">
        <f t="shared" ref="AA39" si="176">IF(Y39=Z39,Y39,IF(Z39&gt;0,Z39,Y39))</f>
        <v/>
      </c>
      <c r="AC39" s="62" t="s">
        <v>48</v>
      </c>
      <c r="AD39" s="62"/>
      <c r="AE39" s="46">
        <f>COUNTIF(B$14:B$44,"sd")+Okt!AE39</f>
        <v>0</v>
      </c>
    </row>
    <row r="40" spans="1:31" s="11" customFormat="1" ht="14.25" customHeight="1" x14ac:dyDescent="0.35">
      <c r="A40" s="40">
        <v>44527</v>
      </c>
      <c r="B40" s="41"/>
      <c r="C40" s="42"/>
      <c r="D40" s="42"/>
      <c r="E40" s="43"/>
      <c r="F40" s="44"/>
      <c r="G40" s="75">
        <f t="shared" si="162"/>
        <v>0</v>
      </c>
      <c r="H40" s="43"/>
      <c r="I40" s="44"/>
      <c r="J40" s="75">
        <f t="shared" si="163"/>
        <v>0</v>
      </c>
      <c r="K40" s="79">
        <f t="shared" si="164"/>
        <v>0</v>
      </c>
      <c r="L40" s="43"/>
      <c r="M40" s="44"/>
      <c r="N40" s="75">
        <f t="shared" si="165"/>
        <v>0</v>
      </c>
      <c r="O40" s="43"/>
      <c r="P40" s="44"/>
      <c r="Q40" s="75">
        <f t="shared" si="166"/>
        <v>0</v>
      </c>
      <c r="R40" s="79">
        <f t="shared" si="167"/>
        <v>0</v>
      </c>
      <c r="S40" s="79">
        <f t="shared" si="168"/>
        <v>0</v>
      </c>
      <c r="T40" s="79" t="str">
        <f t="shared" ref="T40:T41" si="177">IF($D40="X","",IF($S40=0,"",ROUND($S40,10)))</f>
        <v/>
      </c>
      <c r="U40" s="79" t="str">
        <f t="shared" si="170"/>
        <v/>
      </c>
      <c r="V40" s="87">
        <f t="shared" si="171"/>
        <v>0</v>
      </c>
      <c r="W40" s="79" t="str">
        <f t="shared" ref="W40:W41" si="178">IF($D40="X","",IF($S40=0,"",ROUND($S40,10)))</f>
        <v/>
      </c>
      <c r="X40" s="79" t="str">
        <f t="shared" ref="X40:X41" si="179">IF($D40="X",ROUND($S40,10),"")</f>
        <v/>
      </c>
      <c r="Y40" s="79" t="str">
        <f t="shared" si="174"/>
        <v/>
      </c>
      <c r="Z40" s="79">
        <f t="shared" si="175"/>
        <v>0</v>
      </c>
      <c r="AA40" s="79" t="str">
        <f t="shared" ref="AA40:AA41" si="180">IF($D40="X",ROUND($S40,10),"")</f>
        <v/>
      </c>
      <c r="AC40" s="62" t="s">
        <v>49</v>
      </c>
      <c r="AD40" s="62"/>
      <c r="AE40" s="46">
        <f>COUNTIF(B$14:B$44,"se")+Okt!AE40</f>
        <v>0</v>
      </c>
    </row>
    <row r="41" spans="1:31" s="11" customFormat="1" ht="14.25" customHeight="1" x14ac:dyDescent="0.35">
      <c r="A41" s="40">
        <v>44528</v>
      </c>
      <c r="B41" s="41"/>
      <c r="C41" s="42"/>
      <c r="D41" s="42"/>
      <c r="E41" s="43"/>
      <c r="F41" s="44"/>
      <c r="G41" s="75">
        <f t="shared" ref="G41:G42" si="181">IF(E41="",0,CONCATENATE(E41,":",F41))</f>
        <v>0</v>
      </c>
      <c r="H41" s="43"/>
      <c r="I41" s="44"/>
      <c r="J41" s="75">
        <f t="shared" ref="J41:J42" si="182">IF(H41="",0,CONCATENATE(H41,":",I41))</f>
        <v>0</v>
      </c>
      <c r="K41" s="79">
        <f t="shared" ref="K41:K42" si="183">J41-G41</f>
        <v>0</v>
      </c>
      <c r="L41" s="43"/>
      <c r="M41" s="44"/>
      <c r="N41" s="75">
        <f t="shared" ref="N41:N42" si="184">IF(L41="",0,CONCATENATE(L41,":",M41))</f>
        <v>0</v>
      </c>
      <c r="O41" s="43"/>
      <c r="P41" s="44"/>
      <c r="Q41" s="75">
        <f t="shared" ref="Q41:Q42" si="185">IF(O41="",0,CONCATENATE(O41,":",P41))</f>
        <v>0</v>
      </c>
      <c r="R41" s="79">
        <f t="shared" ref="R41:R42" si="186">Q41-N41</f>
        <v>0</v>
      </c>
      <c r="S41" s="79">
        <f t="shared" ref="S41:S42" si="187">K41+R41</f>
        <v>0</v>
      </c>
      <c r="T41" s="79" t="str">
        <f t="shared" si="177"/>
        <v/>
      </c>
      <c r="U41" s="79" t="str">
        <f t="shared" ref="U41:U42" si="188">IF(T41&gt;0,T41,0)</f>
        <v/>
      </c>
      <c r="V41" s="87">
        <f t="shared" ref="V41:V42" si="189">IF(T41&lt;0,T41*(-1),0)</f>
        <v>0</v>
      </c>
      <c r="W41" s="79" t="str">
        <f t="shared" si="178"/>
        <v/>
      </c>
      <c r="X41" s="79" t="str">
        <f t="shared" si="179"/>
        <v/>
      </c>
      <c r="Y41" s="79" t="str">
        <f t="shared" ref="Y41:Y42" si="190">IF(X41&gt;0,X41,0)</f>
        <v/>
      </c>
      <c r="Z41" s="79">
        <f t="shared" ref="Z41:Z42" si="191">IF(X41&lt;0,X41*(-1),0)</f>
        <v>0</v>
      </c>
      <c r="AA41" s="79" t="str">
        <f t="shared" si="180"/>
        <v/>
      </c>
      <c r="AC41" s="62" t="s">
        <v>50</v>
      </c>
      <c r="AD41" s="62"/>
      <c r="AE41" s="46">
        <f>COUNTIF(B$14:B$44,"df")+Okt!AE41</f>
        <v>0</v>
      </c>
    </row>
    <row r="42" spans="1:31" s="11" customFormat="1" ht="14.25" customHeight="1" x14ac:dyDescent="0.35">
      <c r="A42" s="47">
        <v>44529</v>
      </c>
      <c r="B42" s="48"/>
      <c r="C42" s="49"/>
      <c r="D42" s="42"/>
      <c r="E42" s="50"/>
      <c r="F42" s="51"/>
      <c r="G42" s="75">
        <f t="shared" si="181"/>
        <v>0</v>
      </c>
      <c r="H42" s="50"/>
      <c r="I42" s="51"/>
      <c r="J42" s="75">
        <f t="shared" si="182"/>
        <v>0</v>
      </c>
      <c r="K42" s="75">
        <f t="shared" si="183"/>
        <v>0</v>
      </c>
      <c r="L42" s="50"/>
      <c r="M42" s="51"/>
      <c r="N42" s="75">
        <f t="shared" si="184"/>
        <v>0</v>
      </c>
      <c r="O42" s="50"/>
      <c r="P42" s="51"/>
      <c r="Q42" s="75">
        <f t="shared" si="185"/>
        <v>0</v>
      </c>
      <c r="R42" s="75">
        <f t="shared" si="186"/>
        <v>0</v>
      </c>
      <c r="S42" s="85">
        <f t="shared" si="187"/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si="188"/>
        <v/>
      </c>
      <c r="V42" s="88">
        <f t="shared" si="189"/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si="190"/>
        <v/>
      </c>
      <c r="Z42" s="88">
        <f t="shared" si="191"/>
        <v>0</v>
      </c>
      <c r="AA42" s="75" t="str">
        <f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44530</v>
      </c>
      <c r="B43" s="48"/>
      <c r="C43" s="49"/>
      <c r="D43" s="42"/>
      <c r="E43" s="50"/>
      <c r="F43" s="51"/>
      <c r="G43" s="75">
        <f t="shared" ref="G43" si="192">IF(E43="",0,CONCATENATE(E43,":",F43))</f>
        <v>0</v>
      </c>
      <c r="H43" s="50"/>
      <c r="I43" s="51"/>
      <c r="J43" s="75">
        <f t="shared" ref="J43" si="193">IF(H43="",0,CONCATENATE(H43,":",I43))</f>
        <v>0</v>
      </c>
      <c r="K43" s="75">
        <f t="shared" ref="K43" si="194">J43-G43</f>
        <v>0</v>
      </c>
      <c r="L43" s="50"/>
      <c r="M43" s="51"/>
      <c r="N43" s="75">
        <f t="shared" ref="N43" si="195">IF(L43="",0,CONCATENATE(L43,":",M43))</f>
        <v>0</v>
      </c>
      <c r="O43" s="50"/>
      <c r="P43" s="51"/>
      <c r="Q43" s="75">
        <f t="shared" ref="Q43" si="196">IF(O43="",0,CONCATENATE(O43,":",P43))</f>
        <v>0</v>
      </c>
      <c r="R43" s="75">
        <f t="shared" ref="R43" si="197">Q43-N43</f>
        <v>0</v>
      </c>
      <c r="S43" s="85">
        <f t="shared" ref="S43" si="198">K43+R43</f>
        <v>0</v>
      </c>
      <c r="T43" s="75" t="str">
        <f>IF(B43="av",($E$7)*(-1),IF(B43="df",($E$7)*(-1),IF(D43="X","",IF(B43="sd",ROUND(S43-($E$7*(1-$AE$4)),10),IF(S43=0,"",ROUND(S43-$E$7,10))))))</f>
        <v/>
      </c>
      <c r="U43" s="75" t="str">
        <f t="shared" ref="U43" si="199">IF(T43&gt;0,T43,0)</f>
        <v/>
      </c>
      <c r="V43" s="88">
        <f t="shared" ref="V43" si="200">IF(T43&lt;0,T43*(-1),0)</f>
        <v>0</v>
      </c>
      <c r="W43" s="75" t="str">
        <f>IF(U43=V43,U43,IF(V43&gt;0,V43,U43))</f>
        <v/>
      </c>
      <c r="X43" s="85" t="str">
        <f>IF(D43="X",ROUND(S43-$E$7,10),"")</f>
        <v/>
      </c>
      <c r="Y43" s="75" t="str">
        <f t="shared" ref="Y43" si="201">IF(X43&gt;0,X43,0)</f>
        <v/>
      </c>
      <c r="Z43" s="88">
        <f t="shared" ref="Z43" si="202">IF(X43&lt;0,X43*(-1),0)</f>
        <v>0</v>
      </c>
      <c r="AA43" s="75" t="str">
        <f>IF(Y43=Z43,Y43,IF(Z43&gt;0,Z43,Y43))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si="90"/>
        <v>0</v>
      </c>
      <c r="H44" s="50"/>
      <c r="I44" s="51"/>
      <c r="J44" s="75">
        <f t="shared" si="91"/>
        <v>0</v>
      </c>
      <c r="K44" s="75">
        <f t="shared" si="92"/>
        <v>0</v>
      </c>
      <c r="L44" s="50"/>
      <c r="M44" s="51"/>
      <c r="N44" s="75">
        <f t="shared" si="93"/>
        <v>0</v>
      </c>
      <c r="O44" s="50"/>
      <c r="P44" s="51"/>
      <c r="Q44" s="75">
        <f t="shared" si="94"/>
        <v>0</v>
      </c>
      <c r="R44" s="75">
        <f t="shared" ref="R44" si="203">Q44-N44</f>
        <v>0</v>
      </c>
      <c r="S44" s="75">
        <f t="shared" ref="S44" si="204">K44+R44</f>
        <v>0</v>
      </c>
      <c r="T44" s="75" t="str">
        <f t="shared" ref="T44" si="205">IF(B44="av",($E$7)*(-1),IF(B44="df",($E$7)*(-1),IF(D44="X","",IF(B44="sd",ROUND(S44-($E$7*(1-$AE$4)),10),IF(S44=0,"",ROUND(S44-$E$7,10))))))</f>
        <v/>
      </c>
      <c r="U44" s="75" t="str">
        <f t="shared" si="170"/>
        <v/>
      </c>
      <c r="V44" s="88">
        <f t="shared" ref="V44" si="206">IF(T44&lt;0,T44*(-1),0)</f>
        <v>0</v>
      </c>
      <c r="W44" s="75" t="str">
        <f t="shared" ref="W44" si="207">IF(U44=V44,U44,IF(V44&gt;0,V44,U44))</f>
        <v/>
      </c>
      <c r="X44" s="85" t="str">
        <f t="shared" ref="X44" si="208">IF(D44="X",ROUND(S44-$E$7,10),"")</f>
        <v/>
      </c>
      <c r="Y44" s="75" t="str">
        <f t="shared" si="174"/>
        <v/>
      </c>
      <c r="Z44" s="88">
        <f t="shared" ref="Z44" si="209">IF(X44&lt;0,X44*(-1),0)</f>
        <v>0</v>
      </c>
      <c r="AA44" s="75" t="str">
        <f t="shared" ref="AA44" si="210"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W44">
    <cfRule type="cellIs" dxfId="226" priority="29" stopIfTrue="1" operator="equal">
      <formula>$U44</formula>
    </cfRule>
    <cfRule type="cellIs" dxfId="225" priority="30" stopIfTrue="1" operator="equal">
      <formula>$V44</formula>
    </cfRule>
  </conditionalFormatting>
  <conditionalFormatting sqref="AE15:AE17 AE28:AE29">
    <cfRule type="expression" dxfId="224" priority="31" stopIfTrue="1">
      <formula>$AD15&lt;0</formula>
    </cfRule>
  </conditionalFormatting>
  <conditionalFormatting sqref="W45 AA45">
    <cfRule type="expression" dxfId="223" priority="32" stopIfTrue="1">
      <formula>V$45&gt;U$45</formula>
    </cfRule>
  </conditionalFormatting>
  <conditionalFormatting sqref="AA44">
    <cfRule type="cellIs" dxfId="222" priority="33" stopIfTrue="1" operator="equal">
      <formula>$Y44</formula>
    </cfRule>
    <cfRule type="cellIs" dxfId="221" priority="34" stopIfTrue="1" operator="equal">
      <formula>$Z44</formula>
    </cfRule>
  </conditionalFormatting>
  <conditionalFormatting sqref="T45">
    <cfRule type="expression" dxfId="220" priority="35" stopIfTrue="1">
      <formula>$U$45-$V$45&lt;0</formula>
    </cfRule>
  </conditionalFormatting>
  <conditionalFormatting sqref="W14:W18">
    <cfRule type="cellIs" dxfId="219" priority="15" stopIfTrue="1" operator="equal">
      <formula>$U14</formula>
    </cfRule>
    <cfRule type="cellIs" dxfId="218" priority="16" stopIfTrue="1" operator="equal">
      <formula>$V14</formula>
    </cfRule>
  </conditionalFormatting>
  <conditionalFormatting sqref="AA14:AA18">
    <cfRule type="cellIs" dxfId="217" priority="13" stopIfTrue="1" operator="equal">
      <formula>$Y14</formula>
    </cfRule>
    <cfRule type="cellIs" dxfId="216" priority="14" stopIfTrue="1" operator="equal">
      <formula>$Z14</formula>
    </cfRule>
  </conditionalFormatting>
  <conditionalFormatting sqref="W21:W25">
    <cfRule type="cellIs" dxfId="215" priority="11" stopIfTrue="1" operator="equal">
      <formula>$U21</formula>
    </cfRule>
    <cfRule type="cellIs" dxfId="214" priority="12" stopIfTrue="1" operator="equal">
      <formula>$V21</formula>
    </cfRule>
  </conditionalFormatting>
  <conditionalFormatting sqref="AA21:AA25">
    <cfRule type="cellIs" dxfId="213" priority="9" stopIfTrue="1" operator="equal">
      <formula>$Y21</formula>
    </cfRule>
    <cfRule type="cellIs" dxfId="212" priority="10" stopIfTrue="1" operator="equal">
      <formula>$Z21</formula>
    </cfRule>
  </conditionalFormatting>
  <conditionalFormatting sqref="W28:W32">
    <cfRule type="cellIs" dxfId="211" priority="7" stopIfTrue="1" operator="equal">
      <formula>$U28</formula>
    </cfRule>
    <cfRule type="cellIs" dxfId="210" priority="8" stopIfTrue="1" operator="equal">
      <formula>$V28</formula>
    </cfRule>
  </conditionalFormatting>
  <conditionalFormatting sqref="AA28:AA32">
    <cfRule type="cellIs" dxfId="209" priority="5" stopIfTrue="1" operator="equal">
      <formula>$Y28</formula>
    </cfRule>
    <cfRule type="cellIs" dxfId="208" priority="6" stopIfTrue="1" operator="equal">
      <formula>$Z28</formula>
    </cfRule>
  </conditionalFormatting>
  <conditionalFormatting sqref="W35:W39 W42:W43">
    <cfRule type="cellIs" dxfId="207" priority="3" stopIfTrue="1" operator="equal">
      <formula>$U35</formula>
    </cfRule>
    <cfRule type="cellIs" dxfId="206" priority="4" stopIfTrue="1" operator="equal">
      <formula>$V35</formula>
    </cfRule>
  </conditionalFormatting>
  <conditionalFormatting sqref="AA35:AA39 AA42:AA43">
    <cfRule type="cellIs" dxfId="205" priority="1" stopIfTrue="1" operator="equal">
      <formula>$Y35</formula>
    </cfRule>
    <cfRule type="cellIs" dxfId="204" priority="2" stopIfTrue="1" operator="equal">
      <formula>$Z35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22"/>
  <sheetViews>
    <sheetView topLeftCell="A12" workbookViewId="0">
      <selection activeCell="W44" sqref="W4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62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57</v>
      </c>
      <c r="AD5" s="16"/>
      <c r="AE5" s="102">
        <f>IF(Nov!AE5="","",Nov!AE5)</f>
        <v>10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58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44531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:T15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:W15" si="10">IF(U14=V14,U14,IF(V14&gt;0,V14,U14))</f>
        <v/>
      </c>
      <c r="X14" s="85" t="str">
        <f t="shared" ref="X14:X15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:AA15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44532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si="7"/>
        <v/>
      </c>
      <c r="U15" s="75" t="str">
        <f t="shared" si="8"/>
        <v/>
      </c>
      <c r="V15" s="88">
        <f t="shared" si="9"/>
        <v>0</v>
      </c>
      <c r="W15" s="75" t="str">
        <f t="shared" si="10"/>
        <v/>
      </c>
      <c r="X15" s="85" t="str">
        <f t="shared" si="11"/>
        <v/>
      </c>
      <c r="Y15" s="75" t="str">
        <f t="shared" si="12"/>
        <v/>
      </c>
      <c r="Z15" s="88">
        <f t="shared" si="13"/>
        <v>0</v>
      </c>
      <c r="AA15" s="75" t="str">
        <f t="shared" si="14"/>
        <v/>
      </c>
      <c r="AC15" s="45" t="s">
        <v>59</v>
      </c>
      <c r="AD15" s="92">
        <f>Nov!AD17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44533</v>
      </c>
      <c r="B16" s="48"/>
      <c r="C16" s="49"/>
      <c r="D16" s="42"/>
      <c r="E16" s="50"/>
      <c r="F16" s="51"/>
      <c r="G16" s="75">
        <f t="shared" ref="G16:G17" si="15">IF(E16="",0,CONCATENATE(E16,":",F16))</f>
        <v>0</v>
      </c>
      <c r="H16" s="50"/>
      <c r="I16" s="51"/>
      <c r="J16" s="75">
        <f t="shared" ref="J16:J17" si="16">IF(H16="",0,CONCATENATE(H16,":",I16))</f>
        <v>0</v>
      </c>
      <c r="K16" s="75">
        <f t="shared" ref="K16:K17" si="17">J16-G16</f>
        <v>0</v>
      </c>
      <c r="L16" s="50"/>
      <c r="M16" s="51"/>
      <c r="N16" s="75">
        <f t="shared" ref="N16:N17" si="18">IF(L16="",0,CONCATENATE(L16,":",M16))</f>
        <v>0</v>
      </c>
      <c r="O16" s="50"/>
      <c r="P16" s="51"/>
      <c r="Q16" s="75">
        <f t="shared" ref="Q16:Q17" si="19">IF(O16="",0,CONCATENATE(O16,":",P16))</f>
        <v>0</v>
      </c>
      <c r="R16" s="75">
        <f t="shared" ref="R16:R17" si="20">Q16-N16</f>
        <v>0</v>
      </c>
      <c r="S16" s="85">
        <f t="shared" ref="S16:S17" si="21">K16+R16</f>
        <v>0</v>
      </c>
      <c r="T16" s="75" t="str">
        <f t="shared" ref="T16" si="22">IF(B16="av",($E$7)*(-1),IF(B16="df",($E$7)*(-1),IF(D16="X","",IF(B16="sd",ROUND(S16-($E$7*(1-$AE$4)),10),IF(S16=0,"",ROUND(S16-$E$7,10))))))</f>
        <v/>
      </c>
      <c r="U16" s="75" t="str">
        <f t="shared" ref="U16:U17" si="23">IF(T16&gt;0,T16,0)</f>
        <v/>
      </c>
      <c r="V16" s="88">
        <f t="shared" ref="V16:V17" si="24">IF(T16&lt;0,T16*(-1),0)</f>
        <v>0</v>
      </c>
      <c r="W16" s="75" t="str">
        <f t="shared" ref="W16" si="25">IF(U16=V16,U16,IF(V16&gt;0,V16,U16))</f>
        <v/>
      </c>
      <c r="X16" s="85" t="str">
        <f t="shared" ref="X16" si="26">IF(D16="X",ROUND(S16-$E$7,10),"")</f>
        <v/>
      </c>
      <c r="Y16" s="75" t="str">
        <f t="shared" ref="Y16:Y17" si="27">IF(X16&gt;0,X16,0)</f>
        <v/>
      </c>
      <c r="Z16" s="88">
        <f t="shared" ref="Z16:Z17" si="28">IF(X16&lt;0,X16*(-1),0)</f>
        <v>0</v>
      </c>
      <c r="AA16" s="75" t="str">
        <f t="shared" ref="AA16" si="29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44534</v>
      </c>
      <c r="B17" s="41"/>
      <c r="C17" s="42"/>
      <c r="D17" s="42"/>
      <c r="E17" s="43"/>
      <c r="F17" s="44"/>
      <c r="G17" s="75">
        <f t="shared" si="15"/>
        <v>0</v>
      </c>
      <c r="H17" s="43"/>
      <c r="I17" s="44"/>
      <c r="J17" s="75">
        <f t="shared" si="16"/>
        <v>0</v>
      </c>
      <c r="K17" s="79">
        <f t="shared" si="17"/>
        <v>0</v>
      </c>
      <c r="L17" s="43"/>
      <c r="M17" s="44"/>
      <c r="N17" s="75">
        <f t="shared" si="18"/>
        <v>0</v>
      </c>
      <c r="O17" s="43"/>
      <c r="P17" s="44"/>
      <c r="Q17" s="75">
        <f t="shared" si="19"/>
        <v>0</v>
      </c>
      <c r="R17" s="79">
        <f t="shared" si="20"/>
        <v>0</v>
      </c>
      <c r="S17" s="79">
        <f t="shared" si="21"/>
        <v>0</v>
      </c>
      <c r="T17" s="79" t="str">
        <f t="shared" ref="T17:T18" si="30">IF($D17="X","",IF($S17=0,"",ROUND($S17,10)))</f>
        <v/>
      </c>
      <c r="U17" s="79" t="str">
        <f t="shared" si="23"/>
        <v/>
      </c>
      <c r="V17" s="87">
        <f t="shared" si="24"/>
        <v>0</v>
      </c>
      <c r="W17" s="79" t="str">
        <f t="shared" ref="W17:W18" si="31">IF($D17="X","",IF($S17=0,"",ROUND($S17,10)))</f>
        <v/>
      </c>
      <c r="X17" s="79" t="str">
        <f t="shared" ref="X17:X18" si="32">IF($D17="X",ROUND($S17,10),"")</f>
        <v/>
      </c>
      <c r="Y17" s="79" t="str">
        <f t="shared" si="27"/>
        <v/>
      </c>
      <c r="Z17" s="79">
        <f t="shared" si="28"/>
        <v>0</v>
      </c>
      <c r="AA17" s="79" t="str">
        <f t="shared" ref="AA17:AA18" si="33">IF($D17="X",ROUND($S17,10),"")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44535</v>
      </c>
      <c r="B18" s="41"/>
      <c r="C18" s="42"/>
      <c r="D18" s="42"/>
      <c r="E18" s="43"/>
      <c r="F18" s="44"/>
      <c r="G18" s="75">
        <f t="shared" ref="G18:G40" si="34">IF(E18="",0,CONCATENATE(E18,":",F18))</f>
        <v>0</v>
      </c>
      <c r="H18" s="43"/>
      <c r="I18" s="44"/>
      <c r="J18" s="75">
        <f t="shared" ref="J18:J40" si="35">IF(H18="",0,CONCATENATE(H18,":",I18))</f>
        <v>0</v>
      </c>
      <c r="K18" s="79">
        <f t="shared" ref="K18:K40" si="36">J18-G18</f>
        <v>0</v>
      </c>
      <c r="L18" s="43"/>
      <c r="M18" s="44"/>
      <c r="N18" s="75">
        <f t="shared" ref="N18:N40" si="37">IF(L18="",0,CONCATENATE(L18,":",M18))</f>
        <v>0</v>
      </c>
      <c r="O18" s="43"/>
      <c r="P18" s="44"/>
      <c r="Q18" s="75">
        <f t="shared" ref="Q18:Q40" si="38">IF(O18="",0,CONCATENATE(O18,":",P18))</f>
        <v>0</v>
      </c>
      <c r="R18" s="79">
        <f t="shared" ref="R18:R24" si="39">Q18-N18</f>
        <v>0</v>
      </c>
      <c r="S18" s="79">
        <f t="shared" ref="S18:S24" si="40">K18+R18</f>
        <v>0</v>
      </c>
      <c r="T18" s="79" t="str">
        <f t="shared" si="30"/>
        <v/>
      </c>
      <c r="U18" s="79" t="str">
        <f t="shared" ref="U18:U24" si="41">IF(T18&gt;0,T18,0)</f>
        <v/>
      </c>
      <c r="V18" s="87">
        <f t="shared" ref="V18:V24" si="42">IF(T18&lt;0,T18*(-1),0)</f>
        <v>0</v>
      </c>
      <c r="W18" s="79" t="str">
        <f t="shared" si="31"/>
        <v/>
      </c>
      <c r="X18" s="79" t="str">
        <f t="shared" si="32"/>
        <v/>
      </c>
      <c r="Y18" s="79" t="str">
        <f t="shared" ref="Y18:Y24" si="43">IF(X18&gt;0,X18,0)</f>
        <v/>
      </c>
      <c r="Z18" s="79">
        <f t="shared" ref="Z18:Z24" si="44">IF(X18&lt;0,X18*(-1),0)</f>
        <v>0</v>
      </c>
      <c r="AA18" s="79" t="str">
        <f t="shared" si="33"/>
        <v/>
      </c>
      <c r="AE18" s="55"/>
      <c r="AL18" s="53"/>
    </row>
    <row r="19" spans="1:38" s="11" customFormat="1" ht="14.25" customHeight="1" x14ac:dyDescent="0.35">
      <c r="A19" s="47">
        <v>44536</v>
      </c>
      <c r="B19" s="48"/>
      <c r="C19" s="49"/>
      <c r="D19" s="42"/>
      <c r="E19" s="50"/>
      <c r="F19" s="51"/>
      <c r="G19" s="75">
        <f t="shared" ref="G19" si="45">IF(E19="",0,CONCATENATE(E19,":",F19))</f>
        <v>0</v>
      </c>
      <c r="H19" s="50"/>
      <c r="I19" s="51"/>
      <c r="J19" s="75">
        <f t="shared" ref="J19" si="46">IF(H19="",0,CONCATENATE(H19,":",I19))</f>
        <v>0</v>
      </c>
      <c r="K19" s="75">
        <f t="shared" ref="K19" si="47">J19-G19</f>
        <v>0</v>
      </c>
      <c r="L19" s="50"/>
      <c r="M19" s="51"/>
      <c r="N19" s="75">
        <f t="shared" ref="N19" si="48">IF(L19="",0,CONCATENATE(L19,":",M19))</f>
        <v>0</v>
      </c>
      <c r="O19" s="50"/>
      <c r="P19" s="51"/>
      <c r="Q19" s="75">
        <f t="shared" ref="Q19" si="49">IF(O19="",0,CONCATENATE(O19,":",P19))</f>
        <v>0</v>
      </c>
      <c r="R19" s="75">
        <f t="shared" ref="R19" si="50">Q19-N19</f>
        <v>0</v>
      </c>
      <c r="S19" s="85">
        <f t="shared" ref="S19" si="51">K19+R19</f>
        <v>0</v>
      </c>
      <c r="T19" s="75" t="str">
        <f t="shared" ref="T19" si="52">IF(B19="av",($E$7)*(-1),IF(B19="df",($E$7)*(-1),IF(D19="X","",IF(B19="sd",ROUND(S19-($E$7*(1-$AE$4)),10),IF(S19=0,"",ROUND(S19-$E$7,10))))))</f>
        <v/>
      </c>
      <c r="U19" s="75" t="str">
        <f t="shared" ref="U19" si="53">IF(T19&gt;0,T19,0)</f>
        <v/>
      </c>
      <c r="V19" s="88">
        <f t="shared" ref="V19" si="54">IF(T19&lt;0,T19*(-1),0)</f>
        <v>0</v>
      </c>
      <c r="W19" s="75" t="str">
        <f t="shared" ref="W19" si="55">IF(U19=V19,U19,IF(V19&gt;0,V19,U19))</f>
        <v/>
      </c>
      <c r="X19" s="85" t="str">
        <f t="shared" ref="X19" si="56">IF(D19="X",ROUND(S19-$E$7,10),"")</f>
        <v/>
      </c>
      <c r="Y19" s="75" t="str">
        <f t="shared" ref="Y19" si="57">IF(X19&gt;0,X19,0)</f>
        <v/>
      </c>
      <c r="Z19" s="88">
        <f t="shared" ref="Z19" si="58">IF(X19&lt;0,X19*(-1),0)</f>
        <v>0</v>
      </c>
      <c r="AA19" s="75" t="str">
        <f t="shared" ref="AA19" si="59">IF(Y19=Z19,Y19,IF(Z19&gt;0,Z19,Y19))</f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44537</v>
      </c>
      <c r="B20" s="48"/>
      <c r="C20" s="49"/>
      <c r="D20" s="42"/>
      <c r="E20" s="50"/>
      <c r="F20" s="51"/>
      <c r="G20" s="75">
        <f t="shared" si="34"/>
        <v>0</v>
      </c>
      <c r="H20" s="50"/>
      <c r="I20" s="51"/>
      <c r="J20" s="75">
        <f t="shared" si="35"/>
        <v>0</v>
      </c>
      <c r="K20" s="75">
        <f t="shared" si="36"/>
        <v>0</v>
      </c>
      <c r="L20" s="50"/>
      <c r="M20" s="51"/>
      <c r="N20" s="75">
        <f t="shared" si="37"/>
        <v>0</v>
      </c>
      <c r="O20" s="50"/>
      <c r="P20" s="51"/>
      <c r="Q20" s="75">
        <f t="shared" si="38"/>
        <v>0</v>
      </c>
      <c r="R20" s="75">
        <f t="shared" si="39"/>
        <v>0</v>
      </c>
      <c r="S20" s="85">
        <f t="shared" si="40"/>
        <v>0</v>
      </c>
      <c r="T20" s="75" t="str">
        <f t="shared" ref="T20:T23" si="60">IF(B20="av",($E$7)*(-1),IF(B20="df",($E$7)*(-1),IF(D20="X","",IF(B20="sd",ROUND(S20-($E$7*(1-$AE$4)),10),IF(S20=0,"",ROUND(S20-$E$7,10))))))</f>
        <v/>
      </c>
      <c r="U20" s="75" t="str">
        <f t="shared" si="41"/>
        <v/>
      </c>
      <c r="V20" s="88">
        <f t="shared" si="42"/>
        <v>0</v>
      </c>
      <c r="W20" s="75" t="str">
        <f t="shared" ref="W20:W23" si="61">IF(U20=V20,U20,IF(V20&gt;0,V20,U20))</f>
        <v/>
      </c>
      <c r="X20" s="85" t="str">
        <f t="shared" ref="X20:X23" si="62">IF(D20="X",ROUND(S20-$E$7,10),"")</f>
        <v/>
      </c>
      <c r="Y20" s="75" t="str">
        <f t="shared" si="43"/>
        <v/>
      </c>
      <c r="Z20" s="88">
        <f t="shared" si="44"/>
        <v>0</v>
      </c>
      <c r="AA20" s="75" t="str">
        <f t="shared" ref="AA20:AA23" si="63">IF(Y20=Z20,Y20,IF(Z20&gt;0,Z20,Y20))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44538</v>
      </c>
      <c r="B21" s="48"/>
      <c r="C21" s="49"/>
      <c r="D21" s="42"/>
      <c r="E21" s="50"/>
      <c r="F21" s="51"/>
      <c r="G21" s="75">
        <f t="shared" si="34"/>
        <v>0</v>
      </c>
      <c r="H21" s="50"/>
      <c r="I21" s="51"/>
      <c r="J21" s="75">
        <f t="shared" si="35"/>
        <v>0</v>
      </c>
      <c r="K21" s="75">
        <f t="shared" si="36"/>
        <v>0</v>
      </c>
      <c r="L21" s="50"/>
      <c r="M21" s="51"/>
      <c r="N21" s="75">
        <f t="shared" si="37"/>
        <v>0</v>
      </c>
      <c r="O21" s="50"/>
      <c r="P21" s="51"/>
      <c r="Q21" s="75">
        <f t="shared" si="38"/>
        <v>0</v>
      </c>
      <c r="R21" s="75">
        <f t="shared" si="39"/>
        <v>0</v>
      </c>
      <c r="S21" s="85">
        <f t="shared" si="40"/>
        <v>0</v>
      </c>
      <c r="T21" s="75" t="str">
        <f t="shared" si="60"/>
        <v/>
      </c>
      <c r="U21" s="75" t="str">
        <f t="shared" si="41"/>
        <v/>
      </c>
      <c r="V21" s="88">
        <f t="shared" si="42"/>
        <v>0</v>
      </c>
      <c r="W21" s="75" t="str">
        <f t="shared" si="61"/>
        <v/>
      </c>
      <c r="X21" s="85" t="str">
        <f t="shared" si="62"/>
        <v/>
      </c>
      <c r="Y21" s="75" t="str">
        <f t="shared" si="43"/>
        <v/>
      </c>
      <c r="Z21" s="88">
        <f t="shared" si="44"/>
        <v>0</v>
      </c>
      <c r="AA21" s="75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44539</v>
      </c>
      <c r="B22" s="48"/>
      <c r="C22" s="49"/>
      <c r="D22" s="42"/>
      <c r="E22" s="50"/>
      <c r="F22" s="51"/>
      <c r="G22" s="75">
        <f t="shared" si="34"/>
        <v>0</v>
      </c>
      <c r="H22" s="50"/>
      <c r="I22" s="51"/>
      <c r="J22" s="75">
        <f t="shared" si="35"/>
        <v>0</v>
      </c>
      <c r="K22" s="75">
        <f t="shared" si="36"/>
        <v>0</v>
      </c>
      <c r="L22" s="50"/>
      <c r="M22" s="51"/>
      <c r="N22" s="75">
        <f t="shared" si="37"/>
        <v>0</v>
      </c>
      <c r="O22" s="50"/>
      <c r="P22" s="51"/>
      <c r="Q22" s="75">
        <f t="shared" si="38"/>
        <v>0</v>
      </c>
      <c r="R22" s="75">
        <f t="shared" si="39"/>
        <v>0</v>
      </c>
      <c r="S22" s="85">
        <f t="shared" si="40"/>
        <v>0</v>
      </c>
      <c r="T22" s="75" t="str">
        <f t="shared" si="60"/>
        <v/>
      </c>
      <c r="U22" s="75" t="str">
        <f t="shared" si="41"/>
        <v/>
      </c>
      <c r="V22" s="88">
        <f t="shared" si="42"/>
        <v>0</v>
      </c>
      <c r="W22" s="75" t="str">
        <f t="shared" si="61"/>
        <v/>
      </c>
      <c r="X22" s="85" t="str">
        <f t="shared" si="62"/>
        <v/>
      </c>
      <c r="Y22" s="75" t="str">
        <f t="shared" si="43"/>
        <v/>
      </c>
      <c r="Z22" s="88">
        <f t="shared" si="44"/>
        <v>0</v>
      </c>
      <c r="AA22" s="75" t="str">
        <f t="shared" si="63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44540</v>
      </c>
      <c r="B23" s="48"/>
      <c r="C23" s="49"/>
      <c r="D23" s="42"/>
      <c r="E23" s="50"/>
      <c r="F23" s="51"/>
      <c r="G23" s="75">
        <f t="shared" si="34"/>
        <v>0</v>
      </c>
      <c r="H23" s="50"/>
      <c r="I23" s="51"/>
      <c r="J23" s="75">
        <f t="shared" si="35"/>
        <v>0</v>
      </c>
      <c r="K23" s="75">
        <f t="shared" si="36"/>
        <v>0</v>
      </c>
      <c r="L23" s="50"/>
      <c r="M23" s="51"/>
      <c r="N23" s="75">
        <f t="shared" si="37"/>
        <v>0</v>
      </c>
      <c r="O23" s="50"/>
      <c r="P23" s="51"/>
      <c r="Q23" s="75">
        <f t="shared" si="38"/>
        <v>0</v>
      </c>
      <c r="R23" s="75">
        <f t="shared" si="39"/>
        <v>0</v>
      </c>
      <c r="S23" s="85">
        <f t="shared" si="40"/>
        <v>0</v>
      </c>
      <c r="T23" s="75" t="str">
        <f t="shared" si="60"/>
        <v/>
      </c>
      <c r="U23" s="75" t="str">
        <f t="shared" si="41"/>
        <v/>
      </c>
      <c r="V23" s="88">
        <f t="shared" si="42"/>
        <v>0</v>
      </c>
      <c r="W23" s="75" t="str">
        <f t="shared" si="61"/>
        <v/>
      </c>
      <c r="X23" s="85" t="str">
        <f t="shared" si="62"/>
        <v/>
      </c>
      <c r="Y23" s="75" t="str">
        <f t="shared" si="43"/>
        <v/>
      </c>
      <c r="Z23" s="88">
        <f t="shared" si="44"/>
        <v>0</v>
      </c>
      <c r="AA23" s="75" t="str">
        <f t="shared" si="63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44541</v>
      </c>
      <c r="B24" s="41"/>
      <c r="C24" s="42"/>
      <c r="D24" s="42"/>
      <c r="E24" s="43"/>
      <c r="F24" s="44"/>
      <c r="G24" s="75">
        <f t="shared" si="34"/>
        <v>0</v>
      </c>
      <c r="H24" s="43"/>
      <c r="I24" s="44"/>
      <c r="J24" s="75">
        <f t="shared" si="35"/>
        <v>0</v>
      </c>
      <c r="K24" s="79">
        <f t="shared" si="36"/>
        <v>0</v>
      </c>
      <c r="L24" s="43"/>
      <c r="M24" s="44"/>
      <c r="N24" s="75">
        <f t="shared" si="37"/>
        <v>0</v>
      </c>
      <c r="O24" s="43"/>
      <c r="P24" s="44"/>
      <c r="Q24" s="75">
        <f t="shared" si="38"/>
        <v>0</v>
      </c>
      <c r="R24" s="79">
        <f t="shared" si="39"/>
        <v>0</v>
      </c>
      <c r="S24" s="79">
        <f t="shared" si="40"/>
        <v>0</v>
      </c>
      <c r="T24" s="79" t="str">
        <f t="shared" ref="T24:T25" si="64">IF($D24="X","",IF($S24=0,"",ROUND($S24,10)))</f>
        <v/>
      </c>
      <c r="U24" s="79" t="str">
        <f t="shared" si="41"/>
        <v/>
      </c>
      <c r="V24" s="87">
        <f t="shared" si="42"/>
        <v>0</v>
      </c>
      <c r="W24" s="79" t="str">
        <f t="shared" ref="W24:W25" si="65">IF($D24="X","",IF($S24=0,"",ROUND($S24,10)))</f>
        <v/>
      </c>
      <c r="X24" s="79" t="str">
        <f t="shared" ref="X24:X25" si="66">IF($D24="X",ROUND($S24,10),"")</f>
        <v/>
      </c>
      <c r="Y24" s="79" t="str">
        <f t="shared" si="43"/>
        <v/>
      </c>
      <c r="Z24" s="79">
        <f t="shared" si="44"/>
        <v>0</v>
      </c>
      <c r="AA24" s="79" t="str">
        <f t="shared" ref="AA24:AA25" si="67">IF($D24="X",ROUND($S24,10),"")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44542</v>
      </c>
      <c r="B25" s="41"/>
      <c r="C25" s="42"/>
      <c r="D25" s="42"/>
      <c r="E25" s="43"/>
      <c r="F25" s="44"/>
      <c r="G25" s="75">
        <f t="shared" ref="G25:G29" si="68">IF(E25="",0,CONCATENATE(E25,":",F25))</f>
        <v>0</v>
      </c>
      <c r="H25" s="43"/>
      <c r="I25" s="44"/>
      <c r="J25" s="75">
        <f t="shared" ref="J25:J29" si="69">IF(H25="",0,CONCATENATE(H25,":",I25))</f>
        <v>0</v>
      </c>
      <c r="K25" s="79">
        <f t="shared" ref="K25:K29" si="70">J25-G25</f>
        <v>0</v>
      </c>
      <c r="L25" s="43"/>
      <c r="M25" s="44"/>
      <c r="N25" s="75">
        <f t="shared" ref="N25:N29" si="71">IF(L25="",0,CONCATENATE(L25,":",M25))</f>
        <v>0</v>
      </c>
      <c r="O25" s="43"/>
      <c r="P25" s="44"/>
      <c r="Q25" s="75">
        <f t="shared" ref="Q25:Q29" si="72">IF(O25="",0,CONCATENATE(O25,":",P25))</f>
        <v>0</v>
      </c>
      <c r="R25" s="79">
        <f t="shared" ref="R25:R29" si="73">Q25-N25</f>
        <v>0</v>
      </c>
      <c r="S25" s="79">
        <f t="shared" ref="S25:S29" si="74">K25+R25</f>
        <v>0</v>
      </c>
      <c r="T25" s="79" t="str">
        <f t="shared" si="64"/>
        <v/>
      </c>
      <c r="U25" s="79" t="str">
        <f t="shared" ref="U25:U29" si="75">IF(T25&gt;0,T25,0)</f>
        <v/>
      </c>
      <c r="V25" s="87">
        <f t="shared" ref="V25:V29" si="76">IF(T25&lt;0,T25*(-1),0)</f>
        <v>0</v>
      </c>
      <c r="W25" s="79" t="str">
        <f t="shared" si="65"/>
        <v/>
      </c>
      <c r="X25" s="79" t="str">
        <f t="shared" si="66"/>
        <v/>
      </c>
      <c r="Y25" s="79" t="str">
        <f t="shared" ref="Y25:Y29" si="77">IF(X25&gt;0,X25,0)</f>
        <v/>
      </c>
      <c r="Z25" s="79">
        <f t="shared" ref="Z25:Z29" si="78">IF(X25&lt;0,X25*(-1),0)</f>
        <v>0</v>
      </c>
      <c r="AA25" s="79" t="str">
        <f t="shared" si="67"/>
        <v/>
      </c>
      <c r="AC25" s="45" t="s">
        <v>37</v>
      </c>
      <c r="AD25" s="45"/>
      <c r="AE25" s="46">
        <f>AE23+(AE24*0.5)+Nov!AE25</f>
        <v>0</v>
      </c>
    </row>
    <row r="26" spans="1:38" s="11" customFormat="1" ht="14.25" customHeight="1" x14ac:dyDescent="0.35">
      <c r="A26" s="47">
        <v>44543</v>
      </c>
      <c r="B26" s="48"/>
      <c r="C26" s="49"/>
      <c r="D26" s="42"/>
      <c r="E26" s="50"/>
      <c r="F26" s="51"/>
      <c r="G26" s="75">
        <f t="shared" ref="G26" si="79">IF(E26="",0,CONCATENATE(E26,":",F26))</f>
        <v>0</v>
      </c>
      <c r="H26" s="50"/>
      <c r="I26" s="51"/>
      <c r="J26" s="75">
        <f t="shared" ref="J26" si="80">IF(H26="",0,CONCATENATE(H26,":",I26))</f>
        <v>0</v>
      </c>
      <c r="K26" s="75">
        <f t="shared" ref="K26" si="81">J26-G26</f>
        <v>0</v>
      </c>
      <c r="L26" s="50"/>
      <c r="M26" s="51"/>
      <c r="N26" s="75">
        <f t="shared" ref="N26" si="82">IF(L26="",0,CONCATENATE(L26,":",M26))</f>
        <v>0</v>
      </c>
      <c r="O26" s="50"/>
      <c r="P26" s="51"/>
      <c r="Q26" s="75">
        <f t="shared" ref="Q26" si="83">IF(O26="",0,CONCATENATE(O26,":",P26))</f>
        <v>0</v>
      </c>
      <c r="R26" s="75">
        <f t="shared" ref="R26" si="84">Q26-N26</f>
        <v>0</v>
      </c>
      <c r="S26" s="85">
        <f t="shared" ref="S26" si="85">K26+R26</f>
        <v>0</v>
      </c>
      <c r="T26" s="75" t="str">
        <f t="shared" ref="T26" si="86">IF(B26="av",($E$7)*(-1),IF(B26="df",($E$7)*(-1),IF(D26="X","",IF(B26="sd",ROUND(S26-($E$7*(1-$AE$4)),10),IF(S26=0,"",ROUND(S26-$E$7,10))))))</f>
        <v/>
      </c>
      <c r="U26" s="75" t="str">
        <f t="shared" ref="U26" si="87">IF(T26&gt;0,T26,0)</f>
        <v/>
      </c>
      <c r="V26" s="88">
        <f t="shared" ref="V26" si="88">IF(T26&lt;0,T26*(-1),0)</f>
        <v>0</v>
      </c>
      <c r="W26" s="75" t="str">
        <f t="shared" ref="W26" si="89">IF(U26=V26,U26,IF(V26&gt;0,V26,U26))</f>
        <v/>
      </c>
      <c r="X26" s="85" t="str">
        <f t="shared" ref="X26" si="90">IF(D26="X",ROUND(S26-$E$7,10),"")</f>
        <v/>
      </c>
      <c r="Y26" s="75" t="str">
        <f t="shared" ref="Y26" si="91">IF(X26&gt;0,X26,0)</f>
        <v/>
      </c>
      <c r="Z26" s="88">
        <f t="shared" ref="Z26" si="92">IF(X26&lt;0,X26*(-1),0)</f>
        <v>0</v>
      </c>
      <c r="AA26" s="75" t="str">
        <f t="shared" ref="AA26" si="93">IF(Y26=Z26,Y26,IF(Z26&gt;0,Z26,Y26))</f>
        <v/>
      </c>
      <c r="AE26" s="25"/>
    </row>
    <row r="27" spans="1:38" s="11" customFormat="1" ht="14.25" customHeight="1" x14ac:dyDescent="0.35">
      <c r="A27" s="47">
        <v>44544</v>
      </c>
      <c r="B27" s="48"/>
      <c r="C27" s="49"/>
      <c r="D27" s="42"/>
      <c r="E27" s="50"/>
      <c r="F27" s="51"/>
      <c r="G27" s="75">
        <f t="shared" si="68"/>
        <v>0</v>
      </c>
      <c r="H27" s="50"/>
      <c r="I27" s="51"/>
      <c r="J27" s="75">
        <f t="shared" si="69"/>
        <v>0</v>
      </c>
      <c r="K27" s="75">
        <f t="shared" si="70"/>
        <v>0</v>
      </c>
      <c r="L27" s="50"/>
      <c r="M27" s="51"/>
      <c r="N27" s="75">
        <f t="shared" si="71"/>
        <v>0</v>
      </c>
      <c r="O27" s="50"/>
      <c r="P27" s="51"/>
      <c r="Q27" s="75">
        <f t="shared" si="72"/>
        <v>0</v>
      </c>
      <c r="R27" s="75">
        <f t="shared" si="73"/>
        <v>0</v>
      </c>
      <c r="S27" s="85">
        <f t="shared" si="74"/>
        <v>0</v>
      </c>
      <c r="T27" s="75" t="str">
        <f t="shared" ref="T27:T29" si="94">IF(B27="av",($E$7)*(-1),IF(B27="df",($E$7)*(-1),IF(D27="X","",IF(B27="sd",ROUND(S27-($E$7*(1-$AE$4)),10),IF(S27=0,"",ROUND(S27-$E$7,10))))))</f>
        <v/>
      </c>
      <c r="U27" s="75" t="str">
        <f t="shared" si="75"/>
        <v/>
      </c>
      <c r="V27" s="88">
        <f t="shared" si="76"/>
        <v>0</v>
      </c>
      <c r="W27" s="75" t="str">
        <f t="shared" ref="W27:W29" si="95">IF(U27=V27,U27,IF(V27&gt;0,V27,U27))</f>
        <v/>
      </c>
      <c r="X27" s="85" t="str">
        <f t="shared" ref="X27:X29" si="96">IF(D27="X",ROUND(S27-$E$7,10),"")</f>
        <v/>
      </c>
      <c r="Y27" s="75" t="str">
        <f t="shared" si="77"/>
        <v/>
      </c>
      <c r="Z27" s="88">
        <f t="shared" si="78"/>
        <v>0</v>
      </c>
      <c r="AA27" s="75" t="str">
        <f t="shared" ref="AA27:AA29" si="97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44545</v>
      </c>
      <c r="B28" s="48"/>
      <c r="C28" s="49"/>
      <c r="D28" s="42"/>
      <c r="E28" s="50"/>
      <c r="F28" s="51"/>
      <c r="G28" s="75">
        <f t="shared" si="68"/>
        <v>0</v>
      </c>
      <c r="H28" s="50"/>
      <c r="I28" s="51"/>
      <c r="J28" s="75">
        <f t="shared" si="69"/>
        <v>0</v>
      </c>
      <c r="K28" s="75">
        <f t="shared" si="70"/>
        <v>0</v>
      </c>
      <c r="L28" s="50"/>
      <c r="M28" s="51"/>
      <c r="N28" s="75">
        <f t="shared" si="71"/>
        <v>0</v>
      </c>
      <c r="O28" s="50"/>
      <c r="P28" s="51"/>
      <c r="Q28" s="75">
        <f t="shared" si="72"/>
        <v>0</v>
      </c>
      <c r="R28" s="75">
        <f t="shared" si="73"/>
        <v>0</v>
      </c>
      <c r="S28" s="85">
        <f t="shared" si="74"/>
        <v>0</v>
      </c>
      <c r="T28" s="75" t="str">
        <f t="shared" si="94"/>
        <v/>
      </c>
      <c r="U28" s="75" t="str">
        <f t="shared" si="75"/>
        <v/>
      </c>
      <c r="V28" s="88">
        <f t="shared" si="76"/>
        <v>0</v>
      </c>
      <c r="W28" s="75" t="str">
        <f t="shared" si="95"/>
        <v/>
      </c>
      <c r="X28" s="85" t="str">
        <f t="shared" si="96"/>
        <v/>
      </c>
      <c r="Y28" s="75" t="str">
        <f t="shared" si="77"/>
        <v/>
      </c>
      <c r="Z28" s="88">
        <f t="shared" si="78"/>
        <v>0</v>
      </c>
      <c r="AA28" s="75" t="str">
        <f t="shared" si="97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44546</v>
      </c>
      <c r="B29" s="48"/>
      <c r="C29" s="49"/>
      <c r="D29" s="42"/>
      <c r="E29" s="50"/>
      <c r="F29" s="51"/>
      <c r="G29" s="75">
        <f t="shared" si="68"/>
        <v>0</v>
      </c>
      <c r="H29" s="50"/>
      <c r="I29" s="51"/>
      <c r="J29" s="75">
        <f t="shared" si="69"/>
        <v>0</v>
      </c>
      <c r="K29" s="75">
        <f t="shared" si="70"/>
        <v>0</v>
      </c>
      <c r="L29" s="50"/>
      <c r="M29" s="51"/>
      <c r="N29" s="75">
        <f t="shared" si="71"/>
        <v>0</v>
      </c>
      <c r="O29" s="50"/>
      <c r="P29" s="51"/>
      <c r="Q29" s="75">
        <f t="shared" si="72"/>
        <v>0</v>
      </c>
      <c r="R29" s="75">
        <f t="shared" si="73"/>
        <v>0</v>
      </c>
      <c r="S29" s="85">
        <f t="shared" si="74"/>
        <v>0</v>
      </c>
      <c r="T29" s="75" t="str">
        <f t="shared" si="94"/>
        <v/>
      </c>
      <c r="U29" s="75" t="str">
        <f t="shared" si="75"/>
        <v/>
      </c>
      <c r="V29" s="88">
        <f t="shared" si="76"/>
        <v>0</v>
      </c>
      <c r="W29" s="75" t="str">
        <f t="shared" si="95"/>
        <v/>
      </c>
      <c r="X29" s="85" t="str">
        <f t="shared" si="96"/>
        <v/>
      </c>
      <c r="Y29" s="75" t="str">
        <f t="shared" si="77"/>
        <v/>
      </c>
      <c r="Z29" s="88">
        <f t="shared" si="78"/>
        <v>0</v>
      </c>
      <c r="AA29" s="75" t="str">
        <f t="shared" si="97"/>
        <v/>
      </c>
      <c r="AC29" s="45" t="s">
        <v>39</v>
      </c>
      <c r="AD29" s="92">
        <f>AD28+Nov!AD29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44547</v>
      </c>
      <c r="B30" s="48"/>
      <c r="C30" s="49"/>
      <c r="D30" s="42"/>
      <c r="E30" s="50"/>
      <c r="F30" s="51"/>
      <c r="G30" s="75">
        <f t="shared" ref="G30:G31" si="98">IF(E30="",0,CONCATENATE(E30,":",F30))</f>
        <v>0</v>
      </c>
      <c r="H30" s="50"/>
      <c r="I30" s="51"/>
      <c r="J30" s="75">
        <f t="shared" ref="J30:J31" si="99">IF(H30="",0,CONCATENATE(H30,":",I30))</f>
        <v>0</v>
      </c>
      <c r="K30" s="75">
        <f t="shared" ref="K30:K31" si="100">J30-G30</f>
        <v>0</v>
      </c>
      <c r="L30" s="50"/>
      <c r="M30" s="51"/>
      <c r="N30" s="75">
        <f t="shared" ref="N30:N31" si="101">IF(L30="",0,CONCATENATE(L30,":",M30))</f>
        <v>0</v>
      </c>
      <c r="O30" s="50"/>
      <c r="P30" s="51"/>
      <c r="Q30" s="75">
        <f t="shared" ref="Q30:Q31" si="102">IF(O30="",0,CONCATENATE(O30,":",P30))</f>
        <v>0</v>
      </c>
      <c r="R30" s="75">
        <f t="shared" ref="R30:R31" si="103">Q30-N30</f>
        <v>0</v>
      </c>
      <c r="S30" s="85">
        <f t="shared" ref="S30:S31" si="104">K30+R30</f>
        <v>0</v>
      </c>
      <c r="T30" s="75" t="str">
        <f t="shared" ref="T30" si="105">IF(B30="av",($E$7)*(-1),IF(B30="df",($E$7)*(-1),IF(D30="X","",IF(B30="sd",ROUND(S30-($E$7*(1-$AE$4)),10),IF(S30=0,"",ROUND(S30-$E$7,10))))))</f>
        <v/>
      </c>
      <c r="U30" s="75" t="str">
        <f t="shared" ref="U30:U31" si="106">IF(T30&gt;0,T30,0)</f>
        <v/>
      </c>
      <c r="V30" s="88">
        <f t="shared" ref="V30:V31" si="107">IF(T30&lt;0,T30*(-1),0)</f>
        <v>0</v>
      </c>
      <c r="W30" s="75" t="str">
        <f t="shared" ref="W30" si="108">IF(U30=V30,U30,IF(V30&gt;0,V30,U30))</f>
        <v/>
      </c>
      <c r="X30" s="85" t="str">
        <f t="shared" ref="X30" si="109">IF(D30="X",ROUND(S30-$E$7,10),"")</f>
        <v/>
      </c>
      <c r="Y30" s="75" t="str">
        <f t="shared" ref="Y30:Y31" si="110">IF(X30&gt;0,X30,0)</f>
        <v/>
      </c>
      <c r="Z30" s="88">
        <f t="shared" ref="Z30:Z31" si="111">IF(X30&lt;0,X30*(-1),0)</f>
        <v>0</v>
      </c>
      <c r="AA30" s="75" t="str">
        <f t="shared" ref="AA30" si="112">IF(Y30=Z30,Y30,IF(Z30&gt;0,Z30,Y30))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44548</v>
      </c>
      <c r="B31" s="41"/>
      <c r="C31" s="42"/>
      <c r="D31" s="42"/>
      <c r="E31" s="43"/>
      <c r="F31" s="44"/>
      <c r="G31" s="75">
        <f t="shared" si="98"/>
        <v>0</v>
      </c>
      <c r="H31" s="43"/>
      <c r="I31" s="44"/>
      <c r="J31" s="75">
        <f t="shared" si="99"/>
        <v>0</v>
      </c>
      <c r="K31" s="79">
        <f t="shared" si="100"/>
        <v>0</v>
      </c>
      <c r="L31" s="43"/>
      <c r="M31" s="44"/>
      <c r="N31" s="75">
        <f t="shared" si="101"/>
        <v>0</v>
      </c>
      <c r="O31" s="43"/>
      <c r="P31" s="44"/>
      <c r="Q31" s="75">
        <f t="shared" si="102"/>
        <v>0</v>
      </c>
      <c r="R31" s="79">
        <f t="shared" si="103"/>
        <v>0</v>
      </c>
      <c r="S31" s="79">
        <f t="shared" si="104"/>
        <v>0</v>
      </c>
      <c r="T31" s="79" t="str">
        <f t="shared" ref="T31:T32" si="113">IF($D31="X","",IF($S31=0,"",ROUND($S31,10)))</f>
        <v/>
      </c>
      <c r="U31" s="79" t="str">
        <f t="shared" si="106"/>
        <v/>
      </c>
      <c r="V31" s="87">
        <f t="shared" si="107"/>
        <v>0</v>
      </c>
      <c r="W31" s="79" t="str">
        <f t="shared" ref="W31:W32" si="114">IF($D31="X","",IF($S31=0,"",ROUND($S31,10)))</f>
        <v/>
      </c>
      <c r="X31" s="79" t="str">
        <f t="shared" ref="X31:X32" si="115">IF($D31="X",ROUND($S31,10),"")</f>
        <v/>
      </c>
      <c r="Y31" s="79" t="str">
        <f t="shared" si="110"/>
        <v/>
      </c>
      <c r="Z31" s="79">
        <f t="shared" si="111"/>
        <v>0</v>
      </c>
      <c r="AA31" s="79" t="str">
        <f t="shared" ref="AA31:AA32" si="116">IF($D31="X",ROUND($S31,10),"")</f>
        <v/>
      </c>
      <c r="AE31" s="25"/>
    </row>
    <row r="32" spans="1:38" s="11" customFormat="1" ht="14.25" customHeight="1" x14ac:dyDescent="0.35">
      <c r="A32" s="40">
        <v>44549</v>
      </c>
      <c r="B32" s="41"/>
      <c r="C32" s="42"/>
      <c r="D32" s="42"/>
      <c r="E32" s="43"/>
      <c r="F32" s="44"/>
      <c r="G32" s="75">
        <f t="shared" ref="G32:G33" si="117">IF(E32="",0,CONCATENATE(E32,":",F32))</f>
        <v>0</v>
      </c>
      <c r="H32" s="43"/>
      <c r="I32" s="44"/>
      <c r="J32" s="75">
        <f t="shared" ref="J32:J33" si="118">IF(H32="",0,CONCATENATE(H32,":",I32))</f>
        <v>0</v>
      </c>
      <c r="K32" s="79">
        <f t="shared" ref="K32:K33" si="119">J32-G32</f>
        <v>0</v>
      </c>
      <c r="L32" s="43"/>
      <c r="M32" s="44"/>
      <c r="N32" s="75">
        <f t="shared" ref="N32:N33" si="120">IF(L32="",0,CONCATENATE(L32,":",M32))</f>
        <v>0</v>
      </c>
      <c r="O32" s="43"/>
      <c r="P32" s="44"/>
      <c r="Q32" s="75">
        <f t="shared" ref="Q32:Q33" si="121">IF(O32="",0,CONCATENATE(O32,":",P32))</f>
        <v>0</v>
      </c>
      <c r="R32" s="79">
        <f t="shared" ref="R32:R33" si="122">Q32-N32</f>
        <v>0</v>
      </c>
      <c r="S32" s="79">
        <f t="shared" ref="S32:S33" si="123">K32+R32</f>
        <v>0</v>
      </c>
      <c r="T32" s="79" t="str">
        <f t="shared" si="113"/>
        <v/>
      </c>
      <c r="U32" s="79" t="str">
        <f t="shared" ref="U32:U33" si="124">IF(T32&gt;0,T32,0)</f>
        <v/>
      </c>
      <c r="V32" s="87">
        <f t="shared" ref="V32:V33" si="125">IF(T32&lt;0,T32*(-1),0)</f>
        <v>0</v>
      </c>
      <c r="W32" s="79" t="str">
        <f t="shared" si="114"/>
        <v/>
      </c>
      <c r="X32" s="79" t="str">
        <f t="shared" si="115"/>
        <v/>
      </c>
      <c r="Y32" s="79" t="str">
        <f t="shared" ref="Y32:Y33" si="126">IF(X32&gt;0,X32,0)</f>
        <v/>
      </c>
      <c r="Z32" s="79">
        <f t="shared" ref="Z32:Z33" si="127">IF(X32&lt;0,X32*(-1),0)</f>
        <v>0</v>
      </c>
      <c r="AA32" s="79" t="str">
        <f t="shared" si="116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44550</v>
      </c>
      <c r="B33" s="48"/>
      <c r="C33" s="49"/>
      <c r="D33" s="42"/>
      <c r="E33" s="50"/>
      <c r="F33" s="51"/>
      <c r="G33" s="75">
        <f t="shared" si="117"/>
        <v>0</v>
      </c>
      <c r="H33" s="50"/>
      <c r="I33" s="51"/>
      <c r="J33" s="75">
        <f t="shared" si="118"/>
        <v>0</v>
      </c>
      <c r="K33" s="75">
        <f t="shared" si="119"/>
        <v>0</v>
      </c>
      <c r="L33" s="50"/>
      <c r="M33" s="51"/>
      <c r="N33" s="75">
        <f t="shared" si="120"/>
        <v>0</v>
      </c>
      <c r="O33" s="50"/>
      <c r="P33" s="51"/>
      <c r="Q33" s="75">
        <f t="shared" si="121"/>
        <v>0</v>
      </c>
      <c r="R33" s="75">
        <f t="shared" si="122"/>
        <v>0</v>
      </c>
      <c r="S33" s="85">
        <f t="shared" si="123"/>
        <v>0</v>
      </c>
      <c r="T33" s="75" t="str">
        <f>IF(B33="av",($E$7)*(-1),IF(B33="df",($E$7)*(-1),IF(D33="X","",IF(B33="sd",ROUND(S33-($E$7*(1-$AE$4)),10),IF(S33=0,"",ROUND(S33-$E$7,10))))))</f>
        <v/>
      </c>
      <c r="U33" s="75" t="str">
        <f t="shared" si="124"/>
        <v/>
      </c>
      <c r="V33" s="88">
        <f t="shared" si="125"/>
        <v>0</v>
      </c>
      <c r="W33" s="75" t="str">
        <f>IF(U33=V33,U33,IF(V33&gt;0,V33,U33))</f>
        <v/>
      </c>
      <c r="X33" s="85" t="str">
        <f>IF(D33="X",ROUND(S33-$E$7,10),"")</f>
        <v/>
      </c>
      <c r="Y33" s="75" t="str">
        <f t="shared" si="126"/>
        <v/>
      </c>
      <c r="Z33" s="88">
        <f t="shared" si="127"/>
        <v>0</v>
      </c>
      <c r="AA33" s="75" t="str">
        <f>IF(Y33=Z33,Y33,IF(Z33&gt;0,Z33,Y33))</f>
        <v/>
      </c>
      <c r="AC33" s="58" t="s">
        <v>42</v>
      </c>
      <c r="AD33" s="58"/>
      <c r="AE33" s="60">
        <f>IF($AE$5-(COUNTIF(B$14:B$44,"f")+($AE$5-Nov!AE33))&gt;-1,Nov!AE33-COUNTIF(B$14:B$44,"f"),0)</f>
        <v>10</v>
      </c>
    </row>
    <row r="34" spans="1:31" s="11" customFormat="1" ht="14.25" customHeight="1" x14ac:dyDescent="0.35">
      <c r="A34" s="47">
        <v>44551</v>
      </c>
      <c r="B34" s="48"/>
      <c r="C34" s="49"/>
      <c r="D34" s="42"/>
      <c r="E34" s="50"/>
      <c r="F34" s="51"/>
      <c r="G34" s="75">
        <f t="shared" ref="G34" si="128">IF(E34="",0,CONCATENATE(E34,":",F34))</f>
        <v>0</v>
      </c>
      <c r="H34" s="50"/>
      <c r="I34" s="51"/>
      <c r="J34" s="75">
        <f t="shared" ref="J34" si="129">IF(H34="",0,CONCATENATE(H34,":",I34))</f>
        <v>0</v>
      </c>
      <c r="K34" s="75">
        <f t="shared" ref="K34" si="130">J34-G34</f>
        <v>0</v>
      </c>
      <c r="L34" s="50"/>
      <c r="M34" s="51"/>
      <c r="N34" s="75">
        <f t="shared" ref="N34" si="131">IF(L34="",0,CONCATENATE(L34,":",M34))</f>
        <v>0</v>
      </c>
      <c r="O34" s="50"/>
      <c r="P34" s="51"/>
      <c r="Q34" s="75">
        <f t="shared" ref="Q34" si="132">IF(O34="",0,CONCATENATE(O34,":",P34))</f>
        <v>0</v>
      </c>
      <c r="R34" s="75">
        <f t="shared" ref="R34" si="133">Q34-N34</f>
        <v>0</v>
      </c>
      <c r="S34" s="85">
        <f t="shared" ref="S34" si="134">K34+R34</f>
        <v>0</v>
      </c>
      <c r="T34" s="75" t="str">
        <f>IF(B34="av",($E$7)*(-1),IF(B34="df",($E$7)*(-1),IF(D34="X","",IF(B34="sd",ROUND(S34-($E$7*(1-$AE$4)),10),IF(S34=0,"",ROUND(S34-$E$7,10))))))</f>
        <v/>
      </c>
      <c r="U34" s="75" t="str">
        <f t="shared" ref="U34" si="135">IF(T34&gt;0,T34,0)</f>
        <v/>
      </c>
      <c r="V34" s="88">
        <f t="shared" ref="V34" si="136">IF(T34&lt;0,T34*(-1),0)</f>
        <v>0</v>
      </c>
      <c r="W34" s="75" t="str">
        <f>IF(U34=V34,U34,IF(V34&gt;0,V34,U34))</f>
        <v/>
      </c>
      <c r="X34" s="85" t="str">
        <f>IF(D34="X",ROUND(S34-$E$7,10),"")</f>
        <v/>
      </c>
      <c r="Y34" s="75" t="str">
        <f t="shared" ref="Y34" si="137">IF(X34&gt;0,X34,0)</f>
        <v/>
      </c>
      <c r="Z34" s="88">
        <f t="shared" ref="Z34" si="138">IF(X34&lt;0,X34*(-1),0)</f>
        <v>0</v>
      </c>
      <c r="AA34" s="75" t="str">
        <f>IF(Y34=Z34,Y34,IF(Z34&gt;0,Z34,Y34))</f>
        <v/>
      </c>
      <c r="AC34" s="61" t="s">
        <v>43</v>
      </c>
      <c r="AD34" s="61"/>
      <c r="AE34" s="46">
        <f>IF(Nov!AE34&gt;0,Nov!AE34+COUNTIF(B$14:B$44,"f"),IF(COUNTIF(B$14:B$44,"f")&gt;Nov!AE33,COUNTIF(B$14:B$44,"f")-Nov!AE33,0))</f>
        <v>0</v>
      </c>
    </row>
    <row r="35" spans="1:31" s="11" customFormat="1" ht="14.25" customHeight="1" x14ac:dyDescent="0.35">
      <c r="A35" s="47">
        <v>44552</v>
      </c>
      <c r="B35" s="48"/>
      <c r="C35" s="49"/>
      <c r="D35" s="42"/>
      <c r="E35" s="50"/>
      <c r="F35" s="51"/>
      <c r="G35" s="75">
        <f t="shared" ref="G35" si="139">IF(E35="",0,CONCATENATE(E35,":",F35))</f>
        <v>0</v>
      </c>
      <c r="H35" s="50"/>
      <c r="I35" s="51"/>
      <c r="J35" s="75">
        <f t="shared" ref="J35" si="140">IF(H35="",0,CONCATENATE(H35,":",I35))</f>
        <v>0</v>
      </c>
      <c r="K35" s="75">
        <f t="shared" ref="K35" si="141">J35-G35</f>
        <v>0</v>
      </c>
      <c r="L35" s="50"/>
      <c r="M35" s="51"/>
      <c r="N35" s="75">
        <f t="shared" ref="N35" si="142">IF(L35="",0,CONCATENATE(L35,":",M35))</f>
        <v>0</v>
      </c>
      <c r="O35" s="50"/>
      <c r="P35" s="51"/>
      <c r="Q35" s="75">
        <f t="shared" ref="Q35" si="143">IF(O35="",0,CONCATENATE(O35,":",P35))</f>
        <v>0</v>
      </c>
      <c r="R35" s="75">
        <f t="shared" ref="R35" si="144">Q35-N35</f>
        <v>0</v>
      </c>
      <c r="S35" s="85">
        <f t="shared" ref="S35" si="145">K35+R35</f>
        <v>0</v>
      </c>
      <c r="T35" s="75" t="str">
        <f>IF(B35="av",($E$7)*(-1),IF(B35="df",($E$7)*(-1),IF(D35="X","",IF(B35="sd",ROUND(S35-($E$7*(1-$AE$4)),10),IF(S35=0,"",ROUND(S35-$E$7,10))))))</f>
        <v/>
      </c>
      <c r="U35" s="75" t="str">
        <f t="shared" ref="U35" si="146">IF(T35&gt;0,T35,0)</f>
        <v/>
      </c>
      <c r="V35" s="88">
        <f t="shared" ref="V35" si="147">IF(T35&lt;0,T35*(-1),0)</f>
        <v>0</v>
      </c>
      <c r="W35" s="75" t="str">
        <f>IF(U35=V35,U35,IF(V35&gt;0,V35,U35))</f>
        <v/>
      </c>
      <c r="X35" s="85" t="str">
        <f>IF(D35="X",ROUND(S35-$E$7,10),"")</f>
        <v/>
      </c>
      <c r="Y35" s="75" t="str">
        <f t="shared" ref="Y35" si="148">IF(X35&gt;0,X35,0)</f>
        <v/>
      </c>
      <c r="Z35" s="88">
        <f t="shared" ref="Z35" si="149">IF(X35&lt;0,X35*(-1),0)</f>
        <v>0</v>
      </c>
      <c r="AA35" s="75" t="str">
        <f>IF(Y35=Z35,Y35,IF(Z35&gt;0,Z35,Y35))</f>
        <v/>
      </c>
      <c r="AC35" s="58" t="s">
        <v>44</v>
      </c>
      <c r="AD35" s="58"/>
      <c r="AE35" s="60">
        <f>IF($AE$6-(COUNTIF(B$14:B$44,"s")+($AE$6-Nov!AE35))&gt;-1,Nov!AE35-COUNTIF(B$14:B$44,"s"),0)</f>
        <v>0</v>
      </c>
    </row>
    <row r="36" spans="1:31" s="11" customFormat="1" ht="14.25" customHeight="1" x14ac:dyDescent="0.35">
      <c r="A36" s="47">
        <v>44553</v>
      </c>
      <c r="B36" s="48"/>
      <c r="C36" s="49" t="s">
        <v>63</v>
      </c>
      <c r="D36" s="42"/>
      <c r="E36" s="50"/>
      <c r="F36" s="51"/>
      <c r="G36" s="75">
        <f t="shared" ref="G36" si="150">IF(E36="",0,CONCATENATE(E36,":",F36))</f>
        <v>0</v>
      </c>
      <c r="H36" s="50"/>
      <c r="I36" s="51"/>
      <c r="J36" s="75">
        <f t="shared" ref="J36" si="151">IF(H36="",0,CONCATENATE(H36,":",I36))</f>
        <v>0</v>
      </c>
      <c r="K36" s="75">
        <f t="shared" ref="K36" si="152">J36-G36</f>
        <v>0</v>
      </c>
      <c r="L36" s="50"/>
      <c r="M36" s="51"/>
      <c r="N36" s="75">
        <f t="shared" ref="N36" si="153">IF(L36="",0,CONCATENATE(L36,":",M36))</f>
        <v>0</v>
      </c>
      <c r="O36" s="50"/>
      <c r="P36" s="51"/>
      <c r="Q36" s="75">
        <f t="shared" ref="Q36" si="154">IF(O36="",0,CONCATENATE(O36,":",P36))</f>
        <v>0</v>
      </c>
      <c r="R36" s="75">
        <f t="shared" ref="R36" si="155">Q36-N36</f>
        <v>0</v>
      </c>
      <c r="S36" s="85">
        <f t="shared" ref="S36" si="156">K36+R36</f>
        <v>0</v>
      </c>
      <c r="T36" s="75" t="str">
        <f>IF(B36="av",($E$7)*(-1),IF(B36="df",($E$7)*(-1),IF(D36="X","",IF(B36="sd",ROUND(S36-($E$7*(1-$AE$4)),10),IF(S36=0,"",ROUND(S36-$E$7,10))))))</f>
        <v/>
      </c>
      <c r="U36" s="75" t="str">
        <f t="shared" ref="U36" si="157">IF(T36&gt;0,T36,0)</f>
        <v/>
      </c>
      <c r="V36" s="88">
        <f t="shared" ref="V36" si="158">IF(T36&lt;0,T36*(-1),0)</f>
        <v>0</v>
      </c>
      <c r="W36" s="75" t="str">
        <f>IF(U36=V36,U36,IF(V36&gt;0,V36,U36))</f>
        <v/>
      </c>
      <c r="X36" s="85" t="str">
        <f>IF(D36="X",ROUND(S36-$E$7,10),"")</f>
        <v/>
      </c>
      <c r="Y36" s="75" t="str">
        <f t="shared" ref="Y36" si="159">IF(X36&gt;0,X36,0)</f>
        <v/>
      </c>
      <c r="Z36" s="88">
        <f t="shared" ref="Z36" si="160">IF(X36&lt;0,X36*(-1),0)</f>
        <v>0</v>
      </c>
      <c r="AA36" s="75" t="str">
        <f>IF(Y36=Z36,Y36,IF(Z36&gt;0,Z36,Y36))</f>
        <v/>
      </c>
      <c r="AC36" s="58" t="s">
        <v>45</v>
      </c>
      <c r="AD36" s="58"/>
      <c r="AE36" s="46">
        <f>COUNTIF(B$14:B$44,"vp")+Nov!AE36</f>
        <v>0</v>
      </c>
    </row>
    <row r="37" spans="1:31" s="11" customFormat="1" ht="14.25" customHeight="1" x14ac:dyDescent="0.35">
      <c r="A37" s="47">
        <v>44554</v>
      </c>
      <c r="B37" s="48"/>
      <c r="C37" s="49" t="s">
        <v>64</v>
      </c>
      <c r="D37" s="42"/>
      <c r="E37" s="50"/>
      <c r="F37" s="51"/>
      <c r="G37" s="75">
        <f t="shared" si="34"/>
        <v>0</v>
      </c>
      <c r="H37" s="50"/>
      <c r="I37" s="51"/>
      <c r="J37" s="75">
        <f t="shared" si="35"/>
        <v>0</v>
      </c>
      <c r="K37" s="75">
        <f t="shared" si="36"/>
        <v>0</v>
      </c>
      <c r="L37" s="50"/>
      <c r="M37" s="51"/>
      <c r="N37" s="75">
        <f t="shared" si="37"/>
        <v>0</v>
      </c>
      <c r="O37" s="50"/>
      <c r="P37" s="51"/>
      <c r="Q37" s="75">
        <f t="shared" si="38"/>
        <v>0</v>
      </c>
      <c r="R37" s="75">
        <f t="shared" ref="R37" si="161">Q37-N37</f>
        <v>0</v>
      </c>
      <c r="S37" s="85">
        <f t="shared" ref="S37" si="162">K37+R37</f>
        <v>0</v>
      </c>
      <c r="T37" s="75" t="str">
        <f>IF(B37="av",($E$10)*(-1),IF(B37="df",($E$10)*(-1),IF(D37="X","",IF(B37="sd",ROUND(S37-($E$10*(1-$AE$4)),10),IF(S37=0,"",ROUND(S37-$E$10,10))))))</f>
        <v/>
      </c>
      <c r="U37" s="75" t="str">
        <f t="shared" ref="U37" si="163">IF(T37&gt;0,T37,0)</f>
        <v/>
      </c>
      <c r="V37" s="88">
        <f t="shared" ref="V37" si="164">IF(T37&lt;0,T37*(-1),0)</f>
        <v>0</v>
      </c>
      <c r="W37" s="75" t="str">
        <f t="shared" ref="W37" si="165">IF(U37=V37,U37,IF(V37&gt;0,V37,U37))</f>
        <v/>
      </c>
      <c r="X37" s="85" t="str">
        <f>IF(D37="X",ROUND(S37-$E$10,10),"")</f>
        <v/>
      </c>
      <c r="Y37" s="75" t="str">
        <f t="shared" ref="Y37" si="166">IF(X37&gt;0,X37,0)</f>
        <v/>
      </c>
      <c r="Z37" s="88">
        <f t="shared" ref="Z37" si="167">IF(X37&lt;0,X37*(-1),0)</f>
        <v>0</v>
      </c>
      <c r="AA37" s="75" t="str">
        <f t="shared" ref="AA37" si="168">IF(Y37=Z37,Y37,IF(Z37&gt;0,Z37,Y37))</f>
        <v/>
      </c>
      <c r="AC37" s="58" t="s">
        <v>46</v>
      </c>
      <c r="AD37" s="58"/>
      <c r="AE37" s="46">
        <f>COUNTIF(B$14:B$44,"sb")+Nov!AE37</f>
        <v>0</v>
      </c>
    </row>
    <row r="38" spans="1:31" s="11" customFormat="1" ht="14.25" customHeight="1" x14ac:dyDescent="0.35">
      <c r="A38" s="40">
        <v>44555</v>
      </c>
      <c r="B38" s="41"/>
      <c r="C38" s="42" t="s">
        <v>65</v>
      </c>
      <c r="D38" s="42"/>
      <c r="E38" s="43"/>
      <c r="F38" s="44"/>
      <c r="G38" s="75">
        <f t="shared" si="34"/>
        <v>0</v>
      </c>
      <c r="H38" s="43"/>
      <c r="I38" s="44"/>
      <c r="J38" s="75">
        <f t="shared" si="35"/>
        <v>0</v>
      </c>
      <c r="K38" s="79">
        <f t="shared" si="36"/>
        <v>0</v>
      </c>
      <c r="L38" s="43"/>
      <c r="M38" s="44"/>
      <c r="N38" s="75">
        <f t="shared" si="37"/>
        <v>0</v>
      </c>
      <c r="O38" s="43"/>
      <c r="P38" s="44"/>
      <c r="Q38" s="75">
        <f t="shared" si="38"/>
        <v>0</v>
      </c>
      <c r="R38" s="79">
        <f t="shared" ref="R38:R40" si="169">Q38-N38</f>
        <v>0</v>
      </c>
      <c r="S38" s="79">
        <f t="shared" ref="S38:S40" si="170">K38+R38</f>
        <v>0</v>
      </c>
      <c r="T38" s="79" t="str">
        <f>IF($D38="X","",IF($S38=0,"",ROUND($S38,10)))</f>
        <v/>
      </c>
      <c r="U38" s="79" t="str">
        <f t="shared" ref="U38:U41" si="171">IF(T38&gt;0,T38,0)</f>
        <v/>
      </c>
      <c r="V38" s="87">
        <f t="shared" ref="V38:V40" si="172">IF(T38&lt;0,T38*(-1),0)</f>
        <v>0</v>
      </c>
      <c r="W38" s="79" t="str">
        <f>IF($D38="X","",IF($S38=0,"",ROUND($S38,10)))</f>
        <v/>
      </c>
      <c r="X38" s="79" t="str">
        <f>IF($D38="X",ROUND($S38,10),"")</f>
        <v/>
      </c>
      <c r="Y38" s="79" t="str">
        <f t="shared" ref="Y38:Y41" si="173">IF(X38&gt;0,X38,0)</f>
        <v/>
      </c>
      <c r="Z38" s="79">
        <f t="shared" ref="Z38:Z40" si="174">IF(X38&lt;0,X38*(-1),0)</f>
        <v>0</v>
      </c>
      <c r="AA38" s="79" t="str">
        <f>IF($D38="X",ROUND($S38,10),"")</f>
        <v/>
      </c>
      <c r="AC38" s="62" t="s">
        <v>47</v>
      </c>
      <c r="AD38" s="62"/>
      <c r="AE38" s="46">
        <f>COUNTIF(B$14:B$44,"sm")+Nov!AE38</f>
        <v>0</v>
      </c>
    </row>
    <row r="39" spans="1:31" s="11" customFormat="1" ht="14.25" customHeight="1" x14ac:dyDescent="0.35">
      <c r="A39" s="40">
        <v>44556</v>
      </c>
      <c r="B39" s="41"/>
      <c r="C39" s="42" t="s">
        <v>66</v>
      </c>
      <c r="D39" s="42"/>
      <c r="E39" s="43"/>
      <c r="F39" s="44"/>
      <c r="G39" s="75">
        <f t="shared" si="34"/>
        <v>0</v>
      </c>
      <c r="H39" s="43"/>
      <c r="I39" s="44"/>
      <c r="J39" s="75">
        <f t="shared" si="35"/>
        <v>0</v>
      </c>
      <c r="K39" s="79">
        <f t="shared" si="36"/>
        <v>0</v>
      </c>
      <c r="L39" s="43"/>
      <c r="M39" s="44"/>
      <c r="N39" s="75">
        <f t="shared" si="37"/>
        <v>0</v>
      </c>
      <c r="O39" s="43"/>
      <c r="P39" s="44"/>
      <c r="Q39" s="75">
        <f t="shared" si="38"/>
        <v>0</v>
      </c>
      <c r="R39" s="79">
        <f t="shared" si="169"/>
        <v>0</v>
      </c>
      <c r="S39" s="79">
        <f t="shared" si="170"/>
        <v>0</v>
      </c>
      <c r="T39" s="79" t="str">
        <f>IF($D39="X","",IF($S39=0,"",ROUND($S39,10)))</f>
        <v/>
      </c>
      <c r="U39" s="79" t="str">
        <f t="shared" si="171"/>
        <v/>
      </c>
      <c r="V39" s="87">
        <f t="shared" si="172"/>
        <v>0</v>
      </c>
      <c r="W39" s="79" t="str">
        <f>IF($D39="X","",IF($S39=0,"",ROUND($S39,10)))</f>
        <v/>
      </c>
      <c r="X39" s="79" t="str">
        <f>IF($D39="X",ROUND($S39,10),"")</f>
        <v/>
      </c>
      <c r="Y39" s="79" t="str">
        <f t="shared" si="173"/>
        <v/>
      </c>
      <c r="Z39" s="79">
        <f t="shared" si="174"/>
        <v>0</v>
      </c>
      <c r="AA39" s="79" t="str">
        <f>IF($D39="X",ROUND($S39,10),"")</f>
        <v/>
      </c>
      <c r="AC39" s="62" t="s">
        <v>48</v>
      </c>
      <c r="AD39" s="62"/>
      <c r="AE39" s="46">
        <f>COUNTIF(B$14:B$44,"sd")+Nov!AE39</f>
        <v>0</v>
      </c>
    </row>
    <row r="40" spans="1:31" s="11" customFormat="1" ht="14.25" customHeight="1" x14ac:dyDescent="0.35">
      <c r="A40" s="47">
        <v>44557</v>
      </c>
      <c r="B40" s="48"/>
      <c r="C40" s="49"/>
      <c r="D40" s="42"/>
      <c r="E40" s="50"/>
      <c r="F40" s="51"/>
      <c r="G40" s="75">
        <f t="shared" si="34"/>
        <v>0</v>
      </c>
      <c r="H40" s="50"/>
      <c r="I40" s="51"/>
      <c r="J40" s="75">
        <f t="shared" si="35"/>
        <v>0</v>
      </c>
      <c r="K40" s="75">
        <f t="shared" si="36"/>
        <v>0</v>
      </c>
      <c r="L40" s="50"/>
      <c r="M40" s="51"/>
      <c r="N40" s="75">
        <f t="shared" si="37"/>
        <v>0</v>
      </c>
      <c r="O40" s="50"/>
      <c r="P40" s="51"/>
      <c r="Q40" s="75">
        <f t="shared" si="38"/>
        <v>0</v>
      </c>
      <c r="R40" s="75">
        <f t="shared" si="169"/>
        <v>0</v>
      </c>
      <c r="S40" s="75">
        <f t="shared" si="170"/>
        <v>0</v>
      </c>
      <c r="T40" s="75" t="str">
        <f>IF(B40="av",($E$8)*(-1),IF(B40="df",($E$8)*(-1),IF(D40="X","",IF(B40="sd",ROUND(S40-($E$8*(1-$AE$4)),10),IF(S40=0,"",ROUND(S40-$E$8,10))))))</f>
        <v/>
      </c>
      <c r="U40" s="75" t="str">
        <f t="shared" ref="U40" si="175">IF(T40&gt;0,T40,0)</f>
        <v/>
      </c>
      <c r="V40" s="88">
        <f t="shared" si="172"/>
        <v>0</v>
      </c>
      <c r="W40" s="75" t="str">
        <f>IF(U40=V40,U40,IF(V40&gt;0,V40,U40))</f>
        <v/>
      </c>
      <c r="X40" s="85" t="str">
        <f>IF(D40="X",ROUND(S40-$E$8,10),"")</f>
        <v/>
      </c>
      <c r="Y40" s="75" t="str">
        <f t="shared" ref="Y40" si="176">IF(X40&gt;0,X40,0)</f>
        <v/>
      </c>
      <c r="Z40" s="88">
        <f t="shared" si="174"/>
        <v>0</v>
      </c>
      <c r="AA40" s="75" t="str">
        <f>IF(Y40=Z40,Y40,IF(Z40&gt;0,Z40,Y40))</f>
        <v/>
      </c>
      <c r="AC40" s="62" t="s">
        <v>49</v>
      </c>
      <c r="AD40" s="62"/>
      <c r="AE40" s="46">
        <f>COUNTIF(B$14:B$44,"se")+Nov!AE40</f>
        <v>0</v>
      </c>
    </row>
    <row r="41" spans="1:31" s="11" customFormat="1" ht="14.25" customHeight="1" x14ac:dyDescent="0.35">
      <c r="A41" s="47">
        <v>44558</v>
      </c>
      <c r="B41" s="48"/>
      <c r="C41" s="49"/>
      <c r="D41" s="42"/>
      <c r="E41" s="50"/>
      <c r="F41" s="51"/>
      <c r="G41" s="75">
        <f t="shared" ref="G41" si="177">IF(E41="",0,CONCATENATE(E41,":",F41))</f>
        <v>0</v>
      </c>
      <c r="H41" s="50"/>
      <c r="I41" s="51"/>
      <c r="J41" s="75">
        <f t="shared" ref="J41" si="178">IF(H41="",0,CONCATENATE(H41,":",I41))</f>
        <v>0</v>
      </c>
      <c r="K41" s="75">
        <f t="shared" ref="K41" si="179">J41-G41</f>
        <v>0</v>
      </c>
      <c r="L41" s="50"/>
      <c r="M41" s="51"/>
      <c r="N41" s="75">
        <f t="shared" ref="N41" si="180">IF(L41="",0,CONCATENATE(L41,":",M41))</f>
        <v>0</v>
      </c>
      <c r="O41" s="50"/>
      <c r="P41" s="51"/>
      <c r="Q41" s="75">
        <f t="shared" ref="Q41" si="181">IF(O41="",0,CONCATENATE(O41,":",P41))</f>
        <v>0</v>
      </c>
      <c r="R41" s="75">
        <f t="shared" ref="R41" si="182">Q41-N41</f>
        <v>0</v>
      </c>
      <c r="S41" s="75">
        <f t="shared" ref="S41" si="183">K41+R41</f>
        <v>0</v>
      </c>
      <c r="T41" s="75" t="str">
        <f>IF(B41="av",($E$8)*(-1),IF(B41="df",($E$8)*(-1),IF(D41="X","",IF(B41="sd",ROUND(S41-($E$8*(1-$AE$4)),10),IF(S41=0,"",ROUND(S41-$E$8,10))))))</f>
        <v/>
      </c>
      <c r="U41" s="75" t="str">
        <f t="shared" si="171"/>
        <v/>
      </c>
      <c r="V41" s="88">
        <f t="shared" ref="V41" si="184">IF(T41&lt;0,T41*(-1),0)</f>
        <v>0</v>
      </c>
      <c r="W41" s="75" t="str">
        <f>IF(U41=V41,U41,IF(V41&gt;0,V41,U41))</f>
        <v/>
      </c>
      <c r="X41" s="85" t="str">
        <f>IF(D41="X",ROUND(S41-$E$8,10),"")</f>
        <v/>
      </c>
      <c r="Y41" s="75" t="str">
        <f t="shared" si="173"/>
        <v/>
      </c>
      <c r="Z41" s="88">
        <f t="shared" ref="Z41" si="185">IF(X41&lt;0,X41*(-1),0)</f>
        <v>0</v>
      </c>
      <c r="AA41" s="75" t="str">
        <f>IF(Y41=Z41,Y41,IF(Z41&gt;0,Z41,Y41))</f>
        <v/>
      </c>
      <c r="AC41" s="62" t="s">
        <v>50</v>
      </c>
      <c r="AD41" s="62"/>
      <c r="AE41" s="46">
        <f>COUNTIF(B$14:B$44,"df")+Nov!AE41</f>
        <v>0</v>
      </c>
    </row>
    <row r="42" spans="1:31" s="11" customFormat="1" ht="14.25" customHeight="1" x14ac:dyDescent="0.35">
      <c r="A42" s="47">
        <v>44559</v>
      </c>
      <c r="B42" s="48"/>
      <c r="C42" s="49"/>
      <c r="D42" s="42"/>
      <c r="E42" s="50"/>
      <c r="F42" s="51"/>
      <c r="G42" s="75">
        <f t="shared" ref="G42:G43" si="186">IF(E42="",0,CONCATENATE(E42,":",F42))</f>
        <v>0</v>
      </c>
      <c r="H42" s="50"/>
      <c r="I42" s="51"/>
      <c r="J42" s="75">
        <f t="shared" ref="J42:J43" si="187">IF(H42="",0,CONCATENATE(H42,":",I42))</f>
        <v>0</v>
      </c>
      <c r="K42" s="75">
        <f t="shared" ref="K42:K43" si="188">J42-G42</f>
        <v>0</v>
      </c>
      <c r="L42" s="50"/>
      <c r="M42" s="51"/>
      <c r="N42" s="75">
        <f t="shared" ref="N42:N43" si="189">IF(L42="",0,CONCATENATE(L42,":",M42))</f>
        <v>0</v>
      </c>
      <c r="O42" s="50"/>
      <c r="P42" s="51"/>
      <c r="Q42" s="75">
        <f t="shared" ref="Q42:Q43" si="190">IF(O42="",0,CONCATENATE(O42,":",P42))</f>
        <v>0</v>
      </c>
      <c r="R42" s="75">
        <f t="shared" ref="R42:R43" si="191">Q42-N42</f>
        <v>0</v>
      </c>
      <c r="S42" s="75">
        <f t="shared" ref="S42:S43" si="192">K42+R42</f>
        <v>0</v>
      </c>
      <c r="T42" s="75" t="str">
        <f t="shared" ref="T42:T43" si="193">IF(B42="av",($E$8)*(-1),IF(B42="df",($E$8)*(-1),IF(D42="X","",IF(B42="sd",ROUND(S42-($E$8*(1-$AE$4)),10),IF(S42=0,"",ROUND(S42-$E$8,10))))))</f>
        <v/>
      </c>
      <c r="U42" s="75" t="str">
        <f t="shared" ref="U42:U43" si="194">IF(T42&gt;0,T42,0)</f>
        <v/>
      </c>
      <c r="V42" s="88">
        <f t="shared" ref="V42:V43" si="195">IF(T42&lt;0,T42*(-1),0)</f>
        <v>0</v>
      </c>
      <c r="W42" s="75" t="str">
        <f t="shared" ref="W42:W43" si="196">IF(U42=V42,U42,IF(V42&gt;0,V42,U42))</f>
        <v/>
      </c>
      <c r="X42" s="85" t="str">
        <f t="shared" ref="X42:X43" si="197">IF(D42="X",ROUND(S42-$E$8,10),"")</f>
        <v/>
      </c>
      <c r="Y42" s="75" t="str">
        <f t="shared" ref="Y42:Y43" si="198">IF(X42&gt;0,X42,0)</f>
        <v/>
      </c>
      <c r="Z42" s="88">
        <f t="shared" ref="Z42:Z43" si="199">IF(X42&lt;0,X42*(-1),0)</f>
        <v>0</v>
      </c>
      <c r="AA42" s="75" t="str">
        <f t="shared" ref="AA42:AA43" si="200"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44560</v>
      </c>
      <c r="B43" s="48"/>
      <c r="C43" s="49"/>
      <c r="D43" s="42"/>
      <c r="E43" s="50"/>
      <c r="F43" s="51"/>
      <c r="G43" s="75">
        <f t="shared" si="186"/>
        <v>0</v>
      </c>
      <c r="H43" s="50"/>
      <c r="I43" s="51"/>
      <c r="J43" s="75">
        <f t="shared" si="187"/>
        <v>0</v>
      </c>
      <c r="K43" s="75">
        <f t="shared" si="188"/>
        <v>0</v>
      </c>
      <c r="L43" s="50"/>
      <c r="M43" s="51"/>
      <c r="N43" s="75">
        <f t="shared" si="189"/>
        <v>0</v>
      </c>
      <c r="O43" s="50"/>
      <c r="P43" s="51"/>
      <c r="Q43" s="75">
        <f t="shared" si="190"/>
        <v>0</v>
      </c>
      <c r="R43" s="75">
        <f t="shared" si="191"/>
        <v>0</v>
      </c>
      <c r="S43" s="75">
        <f t="shared" si="192"/>
        <v>0</v>
      </c>
      <c r="T43" s="75" t="str">
        <f t="shared" si="193"/>
        <v/>
      </c>
      <c r="U43" s="75" t="str">
        <f t="shared" si="194"/>
        <v/>
      </c>
      <c r="V43" s="88">
        <f t="shared" si="195"/>
        <v>0</v>
      </c>
      <c r="W43" s="75" t="str">
        <f t="shared" si="196"/>
        <v/>
      </c>
      <c r="X43" s="85" t="str">
        <f t="shared" si="197"/>
        <v/>
      </c>
      <c r="Y43" s="75" t="str">
        <f t="shared" si="198"/>
        <v/>
      </c>
      <c r="Z43" s="88">
        <f t="shared" si="199"/>
        <v>0</v>
      </c>
      <c r="AA43" s="75" t="str">
        <f t="shared" si="200"/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>
        <v>44561</v>
      </c>
      <c r="B44" s="48"/>
      <c r="C44" s="49" t="s">
        <v>10</v>
      </c>
      <c r="D44" s="42"/>
      <c r="E44" s="50"/>
      <c r="F44" s="51"/>
      <c r="G44" s="75">
        <f t="shared" ref="G44" si="201">IF(E44="",0,CONCATENATE(E44,":",F44))</f>
        <v>0</v>
      </c>
      <c r="H44" s="50"/>
      <c r="I44" s="51"/>
      <c r="J44" s="75">
        <f t="shared" ref="J44" si="202">IF(H44="",0,CONCATENATE(H44,":",I44))</f>
        <v>0</v>
      </c>
      <c r="K44" s="75">
        <f t="shared" ref="K44" si="203">J44-G44</f>
        <v>0</v>
      </c>
      <c r="L44" s="50"/>
      <c r="M44" s="51"/>
      <c r="N44" s="75">
        <f t="shared" ref="N44" si="204">IF(L44="",0,CONCATENATE(L44,":",M44))</f>
        <v>0</v>
      </c>
      <c r="O44" s="50"/>
      <c r="P44" s="51"/>
      <c r="Q44" s="75">
        <f t="shared" ref="Q44" si="205">IF(O44="",0,CONCATENATE(O44,":",P44))</f>
        <v>0</v>
      </c>
      <c r="R44" s="75">
        <f t="shared" ref="R44" si="206">Q44-N44</f>
        <v>0</v>
      </c>
      <c r="S44" s="85">
        <f t="shared" ref="S44" si="207">K44+R44</f>
        <v>0</v>
      </c>
      <c r="T44" s="75" t="str">
        <f>IF(B44="av",($E$10)*(-1),IF(B44="df",($E$10)*(-1),IF(D44="X","",IF(B44="sd",ROUND(S44-($E$10*(1-$AE$4)),10),IF(S44=0,"",ROUND(S44-$E$10,10))))))</f>
        <v/>
      </c>
      <c r="U44" s="75" t="str">
        <f t="shared" ref="U44" si="208">IF(T44&gt;0,T44,0)</f>
        <v/>
      </c>
      <c r="V44" s="88">
        <f t="shared" ref="V44" si="209">IF(T44&lt;0,T44*(-1),0)</f>
        <v>0</v>
      </c>
      <c r="W44" s="75" t="str">
        <f t="shared" ref="W44" si="210">IF(U44=V44,U44,IF(V44&gt;0,V44,U44))</f>
        <v/>
      </c>
      <c r="X44" s="85" t="str">
        <f>IF(D44="X",ROUND(S44-$E$10,10),"")</f>
        <v/>
      </c>
      <c r="Y44" s="75" t="str">
        <f t="shared" ref="Y44" si="211">IF(X44&gt;0,X44,0)</f>
        <v/>
      </c>
      <c r="Z44" s="88">
        <f t="shared" ref="Z44" si="212">IF(X44&lt;0,X44*(-1),0)</f>
        <v>0</v>
      </c>
      <c r="AA44" s="75" t="str">
        <f t="shared" ref="AA44" si="213"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203" priority="51" stopIfTrue="1">
      <formula>$AD15&lt;0</formula>
    </cfRule>
  </conditionalFormatting>
  <conditionalFormatting sqref="W45 AA45">
    <cfRule type="expression" dxfId="202" priority="52" stopIfTrue="1">
      <formula>V$45&gt;U$45</formula>
    </cfRule>
  </conditionalFormatting>
  <conditionalFormatting sqref="T45">
    <cfRule type="expression" dxfId="201" priority="55" stopIfTrue="1">
      <formula>$U$45-$V$45&lt;0</formula>
    </cfRule>
  </conditionalFormatting>
  <conditionalFormatting sqref="W40:W43">
    <cfRule type="cellIs" dxfId="200" priority="27" stopIfTrue="1" operator="equal">
      <formula>$U40</formula>
    </cfRule>
    <cfRule type="cellIs" dxfId="199" priority="28" stopIfTrue="1" operator="equal">
      <formula>$V40</formula>
    </cfRule>
  </conditionalFormatting>
  <conditionalFormatting sqref="AA40:AA43">
    <cfRule type="cellIs" dxfId="198" priority="25" stopIfTrue="1" operator="equal">
      <formula>$Y40</formula>
    </cfRule>
    <cfRule type="cellIs" dxfId="197" priority="26" stopIfTrue="1" operator="equal">
      <formula>$Z40</formula>
    </cfRule>
  </conditionalFormatting>
  <conditionalFormatting sqref="W14:W16">
    <cfRule type="cellIs" dxfId="196" priority="23" stopIfTrue="1" operator="equal">
      <formula>$U14</formula>
    </cfRule>
    <cfRule type="cellIs" dxfId="195" priority="24" stopIfTrue="1" operator="equal">
      <formula>$V14</formula>
    </cfRule>
  </conditionalFormatting>
  <conditionalFormatting sqref="AA14:AA16">
    <cfRule type="cellIs" dxfId="194" priority="21" stopIfTrue="1" operator="equal">
      <formula>$Y14</formula>
    </cfRule>
    <cfRule type="cellIs" dxfId="193" priority="22" stopIfTrue="1" operator="equal">
      <formula>$Z14</formula>
    </cfRule>
  </conditionalFormatting>
  <conditionalFormatting sqref="W19:W23">
    <cfRule type="cellIs" dxfId="192" priority="15" stopIfTrue="1" operator="equal">
      <formula>$U19</formula>
    </cfRule>
    <cfRule type="cellIs" dxfId="191" priority="16" stopIfTrue="1" operator="equal">
      <formula>$V19</formula>
    </cfRule>
  </conditionalFormatting>
  <conditionalFormatting sqref="AA19:AA23">
    <cfRule type="cellIs" dxfId="190" priority="13" stopIfTrue="1" operator="equal">
      <formula>$Y19</formula>
    </cfRule>
    <cfRule type="cellIs" dxfId="189" priority="14" stopIfTrue="1" operator="equal">
      <formula>$Z19</formula>
    </cfRule>
  </conditionalFormatting>
  <conditionalFormatting sqref="W26:W30 W33:W36">
    <cfRule type="cellIs" dxfId="188" priority="11" stopIfTrue="1" operator="equal">
      <formula>$U26</formula>
    </cfRule>
    <cfRule type="cellIs" dxfId="187" priority="12" stopIfTrue="1" operator="equal">
      <formula>$V26</formula>
    </cfRule>
  </conditionalFormatting>
  <conditionalFormatting sqref="AA26:AA30 AA33:AA36">
    <cfRule type="cellIs" dxfId="186" priority="9" stopIfTrue="1" operator="equal">
      <formula>$Y26</formula>
    </cfRule>
    <cfRule type="cellIs" dxfId="185" priority="10" stopIfTrue="1" operator="equal">
      <formula>$Z26</formula>
    </cfRule>
  </conditionalFormatting>
  <conditionalFormatting sqref="W37">
    <cfRule type="cellIs" dxfId="184" priority="7" stopIfTrue="1" operator="equal">
      <formula>$U37</formula>
    </cfRule>
    <cfRule type="cellIs" dxfId="183" priority="8" stopIfTrue="1" operator="equal">
      <formula>$V37</formula>
    </cfRule>
  </conditionalFormatting>
  <conditionalFormatting sqref="AA37">
    <cfRule type="cellIs" dxfId="182" priority="5" stopIfTrue="1" operator="equal">
      <formula>$Y37</formula>
    </cfRule>
    <cfRule type="cellIs" dxfId="181" priority="6" stopIfTrue="1" operator="equal">
      <formula>$Z37</formula>
    </cfRule>
  </conditionalFormatting>
  <conditionalFormatting sqref="W44">
    <cfRule type="cellIs" dxfId="180" priority="3" stopIfTrue="1" operator="equal">
      <formula>$U44</formula>
    </cfRule>
    <cfRule type="cellIs" dxfId="179" priority="4" stopIfTrue="1" operator="equal">
      <formula>$V44</formula>
    </cfRule>
  </conditionalFormatting>
  <conditionalFormatting sqref="AA44">
    <cfRule type="cellIs" dxfId="178" priority="1" stopIfTrue="1" operator="equal">
      <formula>$Y44</formula>
    </cfRule>
    <cfRule type="cellIs" dxfId="177" priority="2" stopIfTrue="1" operator="equal">
      <formula>$Z44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22"/>
  <sheetViews>
    <sheetView workbookViewId="0">
      <selection activeCell="AE15" sqref="A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67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7"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44562</v>
      </c>
      <c r="B14" s="41"/>
      <c r="C14" s="42" t="s">
        <v>70</v>
      </c>
      <c r="D14" s="42"/>
      <c r="E14" s="43"/>
      <c r="F14" s="44"/>
      <c r="G14" s="75">
        <f t="shared" ref="G14:G44" si="0">IF(E14="",0,CONCATENATE(E14,":",F14))</f>
        <v>0</v>
      </c>
      <c r="H14" s="43"/>
      <c r="I14" s="44"/>
      <c r="J14" s="75">
        <f t="shared" ref="J14:J44" si="1">IF(H14="",0,CONCATENATE(H14,":",I14))</f>
        <v>0</v>
      </c>
      <c r="K14" s="79">
        <f t="shared" ref="K14:K44" si="2">J14-G14</f>
        <v>0</v>
      </c>
      <c r="L14" s="43"/>
      <c r="M14" s="44"/>
      <c r="N14" s="75">
        <f t="shared" ref="N14:N44" si="3">IF(L14="",0,CONCATENATE(L14,":",M14))</f>
        <v>0</v>
      </c>
      <c r="O14" s="43"/>
      <c r="P14" s="44"/>
      <c r="Q14" s="75">
        <f t="shared" ref="Q14:Q44" si="4">IF(O14="",0,CONCATENATE(O14,":",P14))</f>
        <v>0</v>
      </c>
      <c r="R14" s="79">
        <f t="shared" ref="R14:R44" si="5">Q14-N14</f>
        <v>0</v>
      </c>
      <c r="S14" s="79">
        <f t="shared" ref="S14:S44" si="6">K14+R14</f>
        <v>0</v>
      </c>
      <c r="T14" s="79" t="str">
        <f>IF($D14="X","",IF($S14=0,"",ROUND($S14,10)))</f>
        <v/>
      </c>
      <c r="U14" s="79" t="str">
        <f t="shared" ref="U14:U19" si="7">IF(T14&gt;0,T14,0)</f>
        <v/>
      </c>
      <c r="V14" s="87">
        <f t="shared" ref="V14:V44" si="8">IF(T14&lt;0,T14*(-1),0)</f>
        <v>0</v>
      </c>
      <c r="W14" s="79" t="str">
        <f>IF($D14="X","",IF($S14=0,"",ROUND($S14,10)))</f>
        <v/>
      </c>
      <c r="X14" s="79" t="str">
        <f>IF($D14="X",ROUND($S14,10),"")</f>
        <v/>
      </c>
      <c r="Y14" s="79" t="str">
        <f t="shared" ref="Y14:Y19" si="9">IF(X14&gt;0,X14,0)</f>
        <v/>
      </c>
      <c r="Z14" s="79">
        <f t="shared" ref="Z14:Z44" si="10">IF(X14&lt;0,X14*(-1),0)</f>
        <v>0</v>
      </c>
      <c r="AA14" s="79" t="str">
        <f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44563</v>
      </c>
      <c r="B15" s="41"/>
      <c r="C15" s="42"/>
      <c r="D15" s="42"/>
      <c r="E15" s="43"/>
      <c r="F15" s="44"/>
      <c r="G15" s="75">
        <f t="shared" si="0"/>
        <v>0</v>
      </c>
      <c r="H15" s="43"/>
      <c r="I15" s="44"/>
      <c r="J15" s="75">
        <f t="shared" si="1"/>
        <v>0</v>
      </c>
      <c r="K15" s="79">
        <f t="shared" si="2"/>
        <v>0</v>
      </c>
      <c r="L15" s="43"/>
      <c r="M15" s="44"/>
      <c r="N15" s="75">
        <f t="shared" si="3"/>
        <v>0</v>
      </c>
      <c r="O15" s="43"/>
      <c r="P15" s="44"/>
      <c r="Q15" s="75">
        <f t="shared" si="4"/>
        <v>0</v>
      </c>
      <c r="R15" s="79">
        <f t="shared" si="5"/>
        <v>0</v>
      </c>
      <c r="S15" s="79">
        <f t="shared" si="6"/>
        <v>0</v>
      </c>
      <c r="T15" s="79" t="str">
        <f t="shared" ref="T15" si="11">IF($D15="X","",IF($S15=0,"",ROUND($S15,10)))</f>
        <v/>
      </c>
      <c r="U15" s="79" t="str">
        <f t="shared" si="7"/>
        <v/>
      </c>
      <c r="V15" s="87">
        <f t="shared" si="8"/>
        <v>0</v>
      </c>
      <c r="W15" s="79" t="str">
        <f t="shared" ref="W15" si="12">IF($D15="X","",IF($S15=0,"",ROUND($S15,10)))</f>
        <v/>
      </c>
      <c r="X15" s="79" t="str">
        <f t="shared" ref="X15" si="13">IF($D15="X",ROUND($S15,10),"")</f>
        <v/>
      </c>
      <c r="Y15" s="79" t="str">
        <f t="shared" si="9"/>
        <v/>
      </c>
      <c r="Z15" s="79">
        <f t="shared" si="10"/>
        <v>0</v>
      </c>
      <c r="AA15" s="79" t="str">
        <f t="shared" ref="AA15" si="14">IF($D15="X",ROUND($S15,10),"")</f>
        <v/>
      </c>
      <c r="AC15" s="45" t="s">
        <v>59</v>
      </c>
      <c r="AD15" s="92">
        <f>Des!AD17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44564</v>
      </c>
      <c r="B16" s="48"/>
      <c r="C16" s="49"/>
      <c r="D16" s="42"/>
      <c r="E16" s="50"/>
      <c r="F16" s="51"/>
      <c r="G16" s="75">
        <f t="shared" si="0"/>
        <v>0</v>
      </c>
      <c r="H16" s="50"/>
      <c r="I16" s="51"/>
      <c r="J16" s="75">
        <f t="shared" si="1"/>
        <v>0</v>
      </c>
      <c r="K16" s="75">
        <f t="shared" si="2"/>
        <v>0</v>
      </c>
      <c r="L16" s="50"/>
      <c r="M16" s="51"/>
      <c r="N16" s="75">
        <f t="shared" si="3"/>
        <v>0</v>
      </c>
      <c r="O16" s="50"/>
      <c r="P16" s="51"/>
      <c r="Q16" s="75">
        <f t="shared" si="4"/>
        <v>0</v>
      </c>
      <c r="R16" s="75">
        <f t="shared" si="5"/>
        <v>0</v>
      </c>
      <c r="S16" s="85">
        <f t="shared" si="6"/>
        <v>0</v>
      </c>
      <c r="T16" s="75" t="str">
        <f t="shared" ref="T16" si="15">IF(B16="av",($E$7)*(-1),IF(B16="df",($E$7)*(-1),IF(D16="X","",IF(B16="sd",ROUND(S16-($E$7*(1-$AE$4)),10),IF(S16=0,"",ROUND(S16-$E$7,10))))))</f>
        <v/>
      </c>
      <c r="U16" s="75" t="str">
        <f t="shared" ref="U16" si="16">IF(T16&gt;0,T16,0)</f>
        <v/>
      </c>
      <c r="V16" s="88">
        <f t="shared" si="8"/>
        <v>0</v>
      </c>
      <c r="W16" s="75" t="str">
        <f t="shared" ref="W16" si="17">IF(U16=V16,U16,IF(V16&gt;0,V16,U16))</f>
        <v/>
      </c>
      <c r="X16" s="85" t="str">
        <f t="shared" ref="X16" si="18">IF(D16="X",ROUND(S16-$E$7,10),"")</f>
        <v/>
      </c>
      <c r="Y16" s="75" t="str">
        <f t="shared" ref="Y16" si="19">IF(X16&gt;0,X16,0)</f>
        <v/>
      </c>
      <c r="Z16" s="88">
        <f t="shared" si="10"/>
        <v>0</v>
      </c>
      <c r="AA16" s="75" t="str">
        <f t="shared" ref="AA16" si="20">IF(Y16=Z16,Y16,IF(Z16&gt;0,Z16,Y16))</f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44565</v>
      </c>
      <c r="B17" s="48"/>
      <c r="C17" s="49"/>
      <c r="D17" s="42"/>
      <c r="E17" s="50"/>
      <c r="F17" s="51"/>
      <c r="G17" s="75">
        <f t="shared" ref="G17:G19" si="21">IF(E17="",0,CONCATENATE(E17,":",F17))</f>
        <v>0</v>
      </c>
      <c r="H17" s="50"/>
      <c r="I17" s="51"/>
      <c r="J17" s="75">
        <f t="shared" ref="J17:J19" si="22">IF(H17="",0,CONCATENATE(H17,":",I17))</f>
        <v>0</v>
      </c>
      <c r="K17" s="75">
        <f t="shared" ref="K17:K19" si="23">J17-G17</f>
        <v>0</v>
      </c>
      <c r="L17" s="50"/>
      <c r="M17" s="51"/>
      <c r="N17" s="75">
        <f t="shared" ref="N17:N19" si="24">IF(L17="",0,CONCATENATE(L17,":",M17))</f>
        <v>0</v>
      </c>
      <c r="O17" s="50"/>
      <c r="P17" s="51"/>
      <c r="Q17" s="75">
        <f t="shared" ref="Q17:Q19" si="25">IF(O17="",0,CONCATENATE(O17,":",P17))</f>
        <v>0</v>
      </c>
      <c r="R17" s="75">
        <f t="shared" ref="R17:R19" si="26">Q17-N17</f>
        <v>0</v>
      </c>
      <c r="S17" s="85">
        <f t="shared" ref="S17:S19" si="27">K17+R17</f>
        <v>0</v>
      </c>
      <c r="T17" s="75" t="str">
        <f t="shared" ref="T17:T19" si="28">IF(B17="av",($E$7)*(-1),IF(B17="df",($E$7)*(-1),IF(D17="X","",IF(B17="sd",ROUND(S17-($E$7*(1-$AE$4)),10),IF(S17=0,"",ROUND(S17-$E$7,10))))))</f>
        <v/>
      </c>
      <c r="U17" s="75" t="str">
        <f t="shared" si="7"/>
        <v/>
      </c>
      <c r="V17" s="88">
        <f t="shared" ref="V17:V19" si="29">IF(T17&lt;0,T17*(-1),0)</f>
        <v>0</v>
      </c>
      <c r="W17" s="75" t="str">
        <f t="shared" ref="W17:W19" si="30">IF(U17=V17,U17,IF(V17&gt;0,V17,U17))</f>
        <v/>
      </c>
      <c r="X17" s="85" t="str">
        <f t="shared" ref="X17:X19" si="31">IF(D17="X",ROUND(S17-$E$7,10),"")</f>
        <v/>
      </c>
      <c r="Y17" s="75" t="str">
        <f t="shared" si="9"/>
        <v/>
      </c>
      <c r="Z17" s="88">
        <f t="shared" ref="Z17:Z19" si="32">IF(X17&lt;0,X17*(-1),0)</f>
        <v>0</v>
      </c>
      <c r="AA17" s="75" t="str">
        <f t="shared" ref="AA17:AA19" si="33"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44566</v>
      </c>
      <c r="B18" s="48"/>
      <c r="C18" s="49"/>
      <c r="D18" s="42"/>
      <c r="E18" s="50"/>
      <c r="F18" s="51"/>
      <c r="G18" s="75">
        <f t="shared" si="21"/>
        <v>0</v>
      </c>
      <c r="H18" s="50"/>
      <c r="I18" s="51"/>
      <c r="J18" s="75">
        <f t="shared" si="22"/>
        <v>0</v>
      </c>
      <c r="K18" s="75">
        <f t="shared" si="23"/>
        <v>0</v>
      </c>
      <c r="L18" s="50"/>
      <c r="M18" s="51"/>
      <c r="N18" s="75">
        <f t="shared" si="24"/>
        <v>0</v>
      </c>
      <c r="O18" s="50"/>
      <c r="P18" s="51"/>
      <c r="Q18" s="75">
        <f t="shared" si="25"/>
        <v>0</v>
      </c>
      <c r="R18" s="75">
        <f t="shared" si="26"/>
        <v>0</v>
      </c>
      <c r="S18" s="85">
        <f t="shared" si="27"/>
        <v>0</v>
      </c>
      <c r="T18" s="75" t="str">
        <f t="shared" si="28"/>
        <v/>
      </c>
      <c r="U18" s="75" t="str">
        <f t="shared" si="7"/>
        <v/>
      </c>
      <c r="V18" s="88">
        <f t="shared" si="29"/>
        <v>0</v>
      </c>
      <c r="W18" s="75" t="str">
        <f t="shared" si="30"/>
        <v/>
      </c>
      <c r="X18" s="85" t="str">
        <f t="shared" si="31"/>
        <v/>
      </c>
      <c r="Y18" s="75" t="str">
        <f t="shared" si="9"/>
        <v/>
      </c>
      <c r="Z18" s="88">
        <f t="shared" si="32"/>
        <v>0</v>
      </c>
      <c r="AA18" s="75" t="str">
        <f t="shared" si="33"/>
        <v/>
      </c>
      <c r="AE18" s="55"/>
      <c r="AL18" s="53"/>
    </row>
    <row r="19" spans="1:38" s="11" customFormat="1" ht="14.25" customHeight="1" x14ac:dyDescent="0.35">
      <c r="A19" s="47">
        <v>44567</v>
      </c>
      <c r="B19" s="48"/>
      <c r="C19" s="49"/>
      <c r="D19" s="42"/>
      <c r="E19" s="50"/>
      <c r="F19" s="51"/>
      <c r="G19" s="75">
        <f t="shared" si="21"/>
        <v>0</v>
      </c>
      <c r="H19" s="50"/>
      <c r="I19" s="51"/>
      <c r="J19" s="75">
        <f t="shared" si="22"/>
        <v>0</v>
      </c>
      <c r="K19" s="75">
        <f t="shared" si="23"/>
        <v>0</v>
      </c>
      <c r="L19" s="50"/>
      <c r="M19" s="51"/>
      <c r="N19" s="75">
        <f t="shared" si="24"/>
        <v>0</v>
      </c>
      <c r="O19" s="50"/>
      <c r="P19" s="51"/>
      <c r="Q19" s="75">
        <f t="shared" si="25"/>
        <v>0</v>
      </c>
      <c r="R19" s="75">
        <f t="shared" si="26"/>
        <v>0</v>
      </c>
      <c r="S19" s="85">
        <f t="shared" si="27"/>
        <v>0</v>
      </c>
      <c r="T19" s="75" t="str">
        <f t="shared" si="28"/>
        <v/>
      </c>
      <c r="U19" s="75" t="str">
        <f t="shared" si="7"/>
        <v/>
      </c>
      <c r="V19" s="88">
        <f t="shared" si="29"/>
        <v>0</v>
      </c>
      <c r="W19" s="75" t="str">
        <f t="shared" si="30"/>
        <v/>
      </c>
      <c r="X19" s="85" t="str">
        <f t="shared" si="31"/>
        <v/>
      </c>
      <c r="Y19" s="75" t="str">
        <f t="shared" si="9"/>
        <v/>
      </c>
      <c r="Z19" s="88">
        <f t="shared" si="32"/>
        <v>0</v>
      </c>
      <c r="AA19" s="75" t="str">
        <f t="shared" si="33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44568</v>
      </c>
      <c r="B20" s="48"/>
      <c r="C20" s="49"/>
      <c r="D20" s="42"/>
      <c r="E20" s="50"/>
      <c r="F20" s="51"/>
      <c r="G20" s="75">
        <f t="shared" ref="G20:G21" si="34">IF(E20="",0,CONCATENATE(E20,":",F20))</f>
        <v>0</v>
      </c>
      <c r="H20" s="50"/>
      <c r="I20" s="51"/>
      <c r="J20" s="75">
        <f t="shared" ref="J20:J21" si="35">IF(H20="",0,CONCATENATE(H20,":",I20))</f>
        <v>0</v>
      </c>
      <c r="K20" s="75">
        <f t="shared" ref="K20:K21" si="36">J20-G20</f>
        <v>0</v>
      </c>
      <c r="L20" s="50"/>
      <c r="M20" s="51"/>
      <c r="N20" s="75">
        <f t="shared" ref="N20:N21" si="37">IF(L20="",0,CONCATENATE(L20,":",M20))</f>
        <v>0</v>
      </c>
      <c r="O20" s="50"/>
      <c r="P20" s="51"/>
      <c r="Q20" s="75">
        <f t="shared" ref="Q20:Q21" si="38">IF(O20="",0,CONCATENATE(O20,":",P20))</f>
        <v>0</v>
      </c>
      <c r="R20" s="75">
        <f t="shared" ref="R20:R21" si="39">Q20-N20</f>
        <v>0</v>
      </c>
      <c r="S20" s="85">
        <f t="shared" ref="S20:S21" si="40">K20+R20</f>
        <v>0</v>
      </c>
      <c r="T20" s="75" t="str">
        <f t="shared" ref="T20" si="41">IF(B20="av",($E$7)*(-1),IF(B20="df",($E$7)*(-1),IF(D20="X","",IF(B20="sd",ROUND(S20-($E$7*(1-$AE$4)),10),IF(S20=0,"",ROUND(S20-$E$7,10))))))</f>
        <v/>
      </c>
      <c r="U20" s="75" t="str">
        <f t="shared" ref="U20:U21" si="42">IF(T20&gt;0,T20,0)</f>
        <v/>
      </c>
      <c r="V20" s="88">
        <f t="shared" ref="V20:V21" si="43">IF(T20&lt;0,T20*(-1),0)</f>
        <v>0</v>
      </c>
      <c r="W20" s="75" t="str">
        <f t="shared" ref="W20" si="44">IF(U20=V20,U20,IF(V20&gt;0,V20,U20))</f>
        <v/>
      </c>
      <c r="X20" s="85" t="str">
        <f t="shared" ref="X20" si="45">IF(D20="X",ROUND(S20-$E$7,10),"")</f>
        <v/>
      </c>
      <c r="Y20" s="75" t="str">
        <f t="shared" ref="Y20:Y21" si="46">IF(X20&gt;0,X20,0)</f>
        <v/>
      </c>
      <c r="Z20" s="88">
        <f t="shared" ref="Z20:Z21" si="47">IF(X20&lt;0,X20*(-1),0)</f>
        <v>0</v>
      </c>
      <c r="AA20" s="75" t="str">
        <f t="shared" ref="AA20" si="48">IF(Y20=Z20,Y20,IF(Z20&gt;0,Z20,Y20))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0">
        <v>44569</v>
      </c>
      <c r="B21" s="41"/>
      <c r="C21" s="42"/>
      <c r="D21" s="42"/>
      <c r="E21" s="43"/>
      <c r="F21" s="44"/>
      <c r="G21" s="75">
        <f t="shared" si="34"/>
        <v>0</v>
      </c>
      <c r="H21" s="43"/>
      <c r="I21" s="44"/>
      <c r="J21" s="75">
        <f t="shared" si="35"/>
        <v>0</v>
      </c>
      <c r="K21" s="79">
        <f t="shared" si="36"/>
        <v>0</v>
      </c>
      <c r="L21" s="43"/>
      <c r="M21" s="44"/>
      <c r="N21" s="75">
        <f t="shared" si="37"/>
        <v>0</v>
      </c>
      <c r="O21" s="43"/>
      <c r="P21" s="44"/>
      <c r="Q21" s="75">
        <f t="shared" si="38"/>
        <v>0</v>
      </c>
      <c r="R21" s="79">
        <f t="shared" si="39"/>
        <v>0</v>
      </c>
      <c r="S21" s="79">
        <f t="shared" si="40"/>
        <v>0</v>
      </c>
      <c r="T21" s="79" t="str">
        <f t="shared" ref="T21:T22" si="49">IF($D21="X","",IF($S21=0,"",ROUND($S21,10)))</f>
        <v/>
      </c>
      <c r="U21" s="79" t="str">
        <f t="shared" si="42"/>
        <v/>
      </c>
      <c r="V21" s="87">
        <f t="shared" si="43"/>
        <v>0</v>
      </c>
      <c r="W21" s="79" t="str">
        <f t="shared" ref="W21:W22" si="50">IF($D21="X","",IF($S21=0,"",ROUND($S21,10)))</f>
        <v/>
      </c>
      <c r="X21" s="79" t="str">
        <f t="shared" ref="X21:X22" si="51">IF($D21="X",ROUND($S21,10),"")</f>
        <v/>
      </c>
      <c r="Y21" s="79" t="str">
        <f t="shared" si="46"/>
        <v/>
      </c>
      <c r="Z21" s="79">
        <f t="shared" si="47"/>
        <v>0</v>
      </c>
      <c r="AA21" s="79" t="str">
        <f t="shared" ref="AA21:AA22" si="52">IF($D21="X",ROUND($S21,10),"")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44570</v>
      </c>
      <c r="B22" s="41"/>
      <c r="C22" s="42"/>
      <c r="D22" s="42"/>
      <c r="E22" s="43"/>
      <c r="F22" s="44"/>
      <c r="G22" s="75">
        <f t="shared" si="0"/>
        <v>0</v>
      </c>
      <c r="H22" s="43"/>
      <c r="I22" s="44"/>
      <c r="J22" s="75">
        <f t="shared" si="1"/>
        <v>0</v>
      </c>
      <c r="K22" s="79">
        <f t="shared" si="2"/>
        <v>0</v>
      </c>
      <c r="L22" s="43"/>
      <c r="M22" s="44"/>
      <c r="N22" s="75">
        <f t="shared" si="3"/>
        <v>0</v>
      </c>
      <c r="O22" s="43"/>
      <c r="P22" s="44"/>
      <c r="Q22" s="75">
        <f t="shared" si="4"/>
        <v>0</v>
      </c>
      <c r="R22" s="79">
        <f t="shared" si="5"/>
        <v>0</v>
      </c>
      <c r="S22" s="79">
        <f t="shared" si="6"/>
        <v>0</v>
      </c>
      <c r="T22" s="79" t="str">
        <f t="shared" si="49"/>
        <v/>
      </c>
      <c r="U22" s="79" t="str">
        <f t="shared" ref="U22:U26" si="53">IF(T22&gt;0,T22,0)</f>
        <v/>
      </c>
      <c r="V22" s="87">
        <f t="shared" si="8"/>
        <v>0</v>
      </c>
      <c r="W22" s="79" t="str">
        <f t="shared" si="50"/>
        <v/>
      </c>
      <c r="X22" s="79" t="str">
        <f t="shared" si="51"/>
        <v/>
      </c>
      <c r="Y22" s="79" t="str">
        <f t="shared" ref="Y22:Y26" si="54">IF(X22&gt;0,X22,0)</f>
        <v/>
      </c>
      <c r="Z22" s="79">
        <f t="shared" si="10"/>
        <v>0</v>
      </c>
      <c r="AA22" s="79" t="str">
        <f t="shared" si="52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44571</v>
      </c>
      <c r="B23" s="48"/>
      <c r="C23" s="49"/>
      <c r="D23" s="42"/>
      <c r="E23" s="50"/>
      <c r="F23" s="51"/>
      <c r="G23" s="75">
        <f t="shared" si="0"/>
        <v>0</v>
      </c>
      <c r="H23" s="50"/>
      <c r="I23" s="51"/>
      <c r="J23" s="75">
        <f t="shared" si="1"/>
        <v>0</v>
      </c>
      <c r="K23" s="75">
        <f t="shared" si="2"/>
        <v>0</v>
      </c>
      <c r="L23" s="50"/>
      <c r="M23" s="51"/>
      <c r="N23" s="75">
        <f t="shared" si="3"/>
        <v>0</v>
      </c>
      <c r="O23" s="50"/>
      <c r="P23" s="51"/>
      <c r="Q23" s="75">
        <f t="shared" si="4"/>
        <v>0</v>
      </c>
      <c r="R23" s="75">
        <f t="shared" si="5"/>
        <v>0</v>
      </c>
      <c r="S23" s="85">
        <f t="shared" si="6"/>
        <v>0</v>
      </c>
      <c r="T23" s="75" t="str">
        <f t="shared" ref="T23" si="55">IF(B23="av",($E$7)*(-1),IF(B23="df",($E$7)*(-1),IF(D23="X","",IF(B23="sd",ROUND(S23-($E$7*(1-$AE$4)),10),IF(S23=0,"",ROUND(S23-$E$7,10))))))</f>
        <v/>
      </c>
      <c r="U23" s="75" t="str">
        <f t="shared" ref="U23" si="56">IF(T23&gt;0,T23,0)</f>
        <v/>
      </c>
      <c r="V23" s="88">
        <f t="shared" si="8"/>
        <v>0</v>
      </c>
      <c r="W23" s="75" t="str">
        <f t="shared" ref="W23" si="57">IF(U23=V23,U23,IF(V23&gt;0,V23,U23))</f>
        <v/>
      </c>
      <c r="X23" s="85" t="str">
        <f t="shared" ref="X23" si="58">IF(D23="X",ROUND(S23-$E$7,10),"")</f>
        <v/>
      </c>
      <c r="Y23" s="75" t="str">
        <f t="shared" ref="Y23" si="59">IF(X23&gt;0,X23,0)</f>
        <v/>
      </c>
      <c r="Z23" s="88">
        <f t="shared" si="10"/>
        <v>0</v>
      </c>
      <c r="AA23" s="75" t="str">
        <f t="shared" ref="AA23" si="60">IF(Y23=Z23,Y23,IF(Z23&gt;0,Z23,Y23))</f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44572</v>
      </c>
      <c r="B24" s="48"/>
      <c r="C24" s="49"/>
      <c r="D24" s="42"/>
      <c r="E24" s="50"/>
      <c r="F24" s="51"/>
      <c r="G24" s="75">
        <f t="shared" ref="G24:G26" si="61">IF(E24="",0,CONCATENATE(E24,":",F24))</f>
        <v>0</v>
      </c>
      <c r="H24" s="50"/>
      <c r="I24" s="51"/>
      <c r="J24" s="75">
        <f t="shared" ref="J24:J26" si="62">IF(H24="",0,CONCATENATE(H24,":",I24))</f>
        <v>0</v>
      </c>
      <c r="K24" s="75">
        <f t="shared" ref="K24:K26" si="63">J24-G24</f>
        <v>0</v>
      </c>
      <c r="L24" s="50"/>
      <c r="M24" s="51"/>
      <c r="N24" s="75">
        <f t="shared" ref="N24:N26" si="64">IF(L24="",0,CONCATENATE(L24,":",M24))</f>
        <v>0</v>
      </c>
      <c r="O24" s="50"/>
      <c r="P24" s="51"/>
      <c r="Q24" s="75">
        <f t="shared" ref="Q24:Q26" si="65">IF(O24="",0,CONCATENATE(O24,":",P24))</f>
        <v>0</v>
      </c>
      <c r="R24" s="75">
        <f t="shared" ref="R24:R26" si="66">Q24-N24</f>
        <v>0</v>
      </c>
      <c r="S24" s="85">
        <f t="shared" ref="S24:S26" si="67">K24+R24</f>
        <v>0</v>
      </c>
      <c r="T24" s="75" t="str">
        <f t="shared" ref="T24:T26" si="68">IF(B24="av",($E$7)*(-1),IF(B24="df",($E$7)*(-1),IF(D24="X","",IF(B24="sd",ROUND(S24-($E$7*(1-$AE$4)),10),IF(S24=0,"",ROUND(S24-$E$7,10))))))</f>
        <v/>
      </c>
      <c r="U24" s="75" t="str">
        <f t="shared" si="53"/>
        <v/>
      </c>
      <c r="V24" s="88">
        <f t="shared" ref="V24:V26" si="69">IF(T24&lt;0,T24*(-1),0)</f>
        <v>0</v>
      </c>
      <c r="W24" s="75" t="str">
        <f t="shared" ref="W24:W26" si="70">IF(U24=V24,U24,IF(V24&gt;0,V24,U24))</f>
        <v/>
      </c>
      <c r="X24" s="85" t="str">
        <f t="shared" ref="X24:X26" si="71">IF(D24="X",ROUND(S24-$E$7,10),"")</f>
        <v/>
      </c>
      <c r="Y24" s="75" t="str">
        <f t="shared" si="54"/>
        <v/>
      </c>
      <c r="Z24" s="88">
        <f t="shared" ref="Z24:Z26" si="72">IF(X24&lt;0,X24*(-1),0)</f>
        <v>0</v>
      </c>
      <c r="AA24" s="75" t="str">
        <f t="shared" ref="AA24:AA26" si="73"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44573</v>
      </c>
      <c r="B25" s="48"/>
      <c r="C25" s="49"/>
      <c r="D25" s="42"/>
      <c r="E25" s="50"/>
      <c r="F25" s="51"/>
      <c r="G25" s="75">
        <f t="shared" si="61"/>
        <v>0</v>
      </c>
      <c r="H25" s="50"/>
      <c r="I25" s="51"/>
      <c r="J25" s="75">
        <f t="shared" si="62"/>
        <v>0</v>
      </c>
      <c r="K25" s="75">
        <f t="shared" si="63"/>
        <v>0</v>
      </c>
      <c r="L25" s="50"/>
      <c r="M25" s="51"/>
      <c r="N25" s="75">
        <f t="shared" si="64"/>
        <v>0</v>
      </c>
      <c r="O25" s="50"/>
      <c r="P25" s="51"/>
      <c r="Q25" s="75">
        <f t="shared" si="65"/>
        <v>0</v>
      </c>
      <c r="R25" s="75">
        <f t="shared" si="66"/>
        <v>0</v>
      </c>
      <c r="S25" s="85">
        <f t="shared" si="67"/>
        <v>0</v>
      </c>
      <c r="T25" s="75" t="str">
        <f t="shared" si="68"/>
        <v/>
      </c>
      <c r="U25" s="75" t="str">
        <f t="shared" si="53"/>
        <v/>
      </c>
      <c r="V25" s="88">
        <f t="shared" si="69"/>
        <v>0</v>
      </c>
      <c r="W25" s="75" t="str">
        <f t="shared" si="70"/>
        <v/>
      </c>
      <c r="X25" s="85" t="str">
        <f t="shared" si="71"/>
        <v/>
      </c>
      <c r="Y25" s="75" t="str">
        <f t="shared" si="54"/>
        <v/>
      </c>
      <c r="Z25" s="88">
        <f t="shared" si="72"/>
        <v>0</v>
      </c>
      <c r="AA25" s="75" t="str">
        <f t="shared" si="73"/>
        <v/>
      </c>
      <c r="AC25" s="45" t="s">
        <v>37</v>
      </c>
      <c r="AD25" s="45"/>
      <c r="AE25" s="46">
        <f>AE23+(AE24*0.5)+Des!AE25</f>
        <v>0</v>
      </c>
    </row>
    <row r="26" spans="1:38" s="11" customFormat="1" ht="14.25" customHeight="1" x14ac:dyDescent="0.35">
      <c r="A26" s="47">
        <v>44574</v>
      </c>
      <c r="B26" s="48"/>
      <c r="C26" s="49"/>
      <c r="D26" s="42"/>
      <c r="E26" s="50"/>
      <c r="F26" s="51"/>
      <c r="G26" s="75">
        <f t="shared" si="61"/>
        <v>0</v>
      </c>
      <c r="H26" s="50"/>
      <c r="I26" s="51"/>
      <c r="J26" s="75">
        <f t="shared" si="62"/>
        <v>0</v>
      </c>
      <c r="K26" s="75">
        <f t="shared" si="63"/>
        <v>0</v>
      </c>
      <c r="L26" s="50"/>
      <c r="M26" s="51"/>
      <c r="N26" s="75">
        <f t="shared" si="64"/>
        <v>0</v>
      </c>
      <c r="O26" s="50"/>
      <c r="P26" s="51"/>
      <c r="Q26" s="75">
        <f t="shared" si="65"/>
        <v>0</v>
      </c>
      <c r="R26" s="75">
        <f t="shared" si="66"/>
        <v>0</v>
      </c>
      <c r="S26" s="85">
        <f t="shared" si="67"/>
        <v>0</v>
      </c>
      <c r="T26" s="75" t="str">
        <f t="shared" si="68"/>
        <v/>
      </c>
      <c r="U26" s="75" t="str">
        <f t="shared" si="53"/>
        <v/>
      </c>
      <c r="V26" s="88">
        <f t="shared" si="69"/>
        <v>0</v>
      </c>
      <c r="W26" s="75" t="str">
        <f t="shared" si="70"/>
        <v/>
      </c>
      <c r="X26" s="85" t="str">
        <f t="shared" si="71"/>
        <v/>
      </c>
      <c r="Y26" s="75" t="str">
        <f t="shared" si="54"/>
        <v/>
      </c>
      <c r="Z26" s="88">
        <f t="shared" si="72"/>
        <v>0</v>
      </c>
      <c r="AA26" s="75" t="str">
        <f t="shared" si="73"/>
        <v/>
      </c>
      <c r="AE26" s="25"/>
    </row>
    <row r="27" spans="1:38" s="11" customFormat="1" ht="14.25" customHeight="1" x14ac:dyDescent="0.35">
      <c r="A27" s="47">
        <v>44575</v>
      </c>
      <c r="B27" s="48"/>
      <c r="C27" s="49"/>
      <c r="D27" s="42"/>
      <c r="E27" s="50"/>
      <c r="F27" s="51"/>
      <c r="G27" s="75">
        <f t="shared" ref="G27:G28" si="74">IF(E27="",0,CONCATENATE(E27,":",F27))</f>
        <v>0</v>
      </c>
      <c r="H27" s="50"/>
      <c r="I27" s="51"/>
      <c r="J27" s="75">
        <f t="shared" ref="J27:J28" si="75">IF(H27="",0,CONCATENATE(H27,":",I27))</f>
        <v>0</v>
      </c>
      <c r="K27" s="75">
        <f t="shared" ref="K27:K28" si="76">J27-G27</f>
        <v>0</v>
      </c>
      <c r="L27" s="50"/>
      <c r="M27" s="51"/>
      <c r="N27" s="75">
        <f t="shared" ref="N27:N28" si="77">IF(L27="",0,CONCATENATE(L27,":",M27))</f>
        <v>0</v>
      </c>
      <c r="O27" s="50"/>
      <c r="P27" s="51"/>
      <c r="Q27" s="75">
        <f t="shared" ref="Q27:Q28" si="78">IF(O27="",0,CONCATENATE(O27,":",P27))</f>
        <v>0</v>
      </c>
      <c r="R27" s="75">
        <f t="shared" ref="R27:R28" si="79">Q27-N27</f>
        <v>0</v>
      </c>
      <c r="S27" s="85">
        <f t="shared" ref="S27:S28" si="80">K27+R27</f>
        <v>0</v>
      </c>
      <c r="T27" s="75" t="str">
        <f t="shared" ref="T27" si="81">IF(B27="av",($E$7)*(-1),IF(B27="df",($E$7)*(-1),IF(D27="X","",IF(B27="sd",ROUND(S27-($E$7*(1-$AE$4)),10),IF(S27=0,"",ROUND(S27-$E$7,10))))))</f>
        <v/>
      </c>
      <c r="U27" s="75" t="str">
        <f t="shared" ref="U27:U28" si="82">IF(T27&gt;0,T27,0)</f>
        <v/>
      </c>
      <c r="V27" s="88">
        <f t="shared" ref="V27:V28" si="83">IF(T27&lt;0,T27*(-1),0)</f>
        <v>0</v>
      </c>
      <c r="W27" s="75" t="str">
        <f t="shared" ref="W27" si="84">IF(U27=V27,U27,IF(V27&gt;0,V27,U27))</f>
        <v/>
      </c>
      <c r="X27" s="85" t="str">
        <f t="shared" ref="X27" si="85">IF(D27="X",ROUND(S27-$E$7,10),"")</f>
        <v/>
      </c>
      <c r="Y27" s="75" t="str">
        <f t="shared" ref="Y27:Y28" si="86">IF(X27&gt;0,X27,0)</f>
        <v/>
      </c>
      <c r="Z27" s="88">
        <f t="shared" ref="Z27:Z28" si="87">IF(X27&lt;0,X27*(-1),0)</f>
        <v>0</v>
      </c>
      <c r="AA27" s="75" t="str">
        <f t="shared" ref="AA27" si="88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0">
        <v>44576</v>
      </c>
      <c r="B28" s="41"/>
      <c r="C28" s="42"/>
      <c r="D28" s="42"/>
      <c r="E28" s="43"/>
      <c r="F28" s="44"/>
      <c r="G28" s="75">
        <f t="shared" si="74"/>
        <v>0</v>
      </c>
      <c r="H28" s="43"/>
      <c r="I28" s="44"/>
      <c r="J28" s="75">
        <f t="shared" si="75"/>
        <v>0</v>
      </c>
      <c r="K28" s="79">
        <f t="shared" si="76"/>
        <v>0</v>
      </c>
      <c r="L28" s="43"/>
      <c r="M28" s="44"/>
      <c r="N28" s="75">
        <f t="shared" si="77"/>
        <v>0</v>
      </c>
      <c r="O28" s="43"/>
      <c r="P28" s="44"/>
      <c r="Q28" s="75">
        <f t="shared" si="78"/>
        <v>0</v>
      </c>
      <c r="R28" s="79">
        <f t="shared" si="79"/>
        <v>0</v>
      </c>
      <c r="S28" s="79">
        <f t="shared" si="80"/>
        <v>0</v>
      </c>
      <c r="T28" s="79" t="str">
        <f t="shared" ref="T28:T29" si="89">IF($D28="X","",IF($S28=0,"",ROUND($S28,10)))</f>
        <v/>
      </c>
      <c r="U28" s="79" t="str">
        <f t="shared" si="82"/>
        <v/>
      </c>
      <c r="V28" s="87">
        <f t="shared" si="83"/>
        <v>0</v>
      </c>
      <c r="W28" s="79" t="str">
        <f t="shared" ref="W28:W29" si="90">IF($D28="X","",IF($S28=0,"",ROUND($S28,10)))</f>
        <v/>
      </c>
      <c r="X28" s="79" t="str">
        <f t="shared" ref="X28:X29" si="91">IF($D28="X",ROUND($S28,10),"")</f>
        <v/>
      </c>
      <c r="Y28" s="79" t="str">
        <f t="shared" si="86"/>
        <v/>
      </c>
      <c r="Z28" s="79">
        <f t="shared" si="87"/>
        <v>0</v>
      </c>
      <c r="AA28" s="79" t="str">
        <f t="shared" ref="AA28:AA29" si="92">IF($D28="X",ROUND($S28,10),"")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44577</v>
      </c>
      <c r="B29" s="41"/>
      <c r="C29" s="42"/>
      <c r="D29" s="42"/>
      <c r="E29" s="43"/>
      <c r="F29" s="44"/>
      <c r="G29" s="75">
        <f t="shared" ref="G29:G33" si="93">IF(E29="",0,CONCATENATE(E29,":",F29))</f>
        <v>0</v>
      </c>
      <c r="H29" s="43"/>
      <c r="I29" s="44"/>
      <c r="J29" s="75">
        <f t="shared" ref="J29:J33" si="94">IF(H29="",0,CONCATENATE(H29,":",I29))</f>
        <v>0</v>
      </c>
      <c r="K29" s="79">
        <f t="shared" ref="K29:K33" si="95">J29-G29</f>
        <v>0</v>
      </c>
      <c r="L29" s="43"/>
      <c r="M29" s="44"/>
      <c r="N29" s="75">
        <f t="shared" ref="N29:N33" si="96">IF(L29="",0,CONCATENATE(L29,":",M29))</f>
        <v>0</v>
      </c>
      <c r="O29" s="43"/>
      <c r="P29" s="44"/>
      <c r="Q29" s="75">
        <f t="shared" ref="Q29:Q33" si="97">IF(O29="",0,CONCATENATE(O29,":",P29))</f>
        <v>0</v>
      </c>
      <c r="R29" s="79">
        <f t="shared" ref="R29:R33" si="98">Q29-N29</f>
        <v>0</v>
      </c>
      <c r="S29" s="79">
        <f t="shared" ref="S29:S33" si="99">K29+R29</f>
        <v>0</v>
      </c>
      <c r="T29" s="79" t="str">
        <f t="shared" si="89"/>
        <v/>
      </c>
      <c r="U29" s="79" t="str">
        <f t="shared" ref="U29:U33" si="100">IF(T29&gt;0,T29,0)</f>
        <v/>
      </c>
      <c r="V29" s="87">
        <f t="shared" ref="V29:V33" si="101">IF(T29&lt;0,T29*(-1),0)</f>
        <v>0</v>
      </c>
      <c r="W29" s="79" t="str">
        <f t="shared" si="90"/>
        <v/>
      </c>
      <c r="X29" s="79" t="str">
        <f t="shared" si="91"/>
        <v/>
      </c>
      <c r="Y29" s="79" t="str">
        <f t="shared" ref="Y29:Y33" si="102">IF(X29&gt;0,X29,0)</f>
        <v/>
      </c>
      <c r="Z29" s="79">
        <f t="shared" ref="Z29:Z33" si="103">IF(X29&lt;0,X29*(-1),0)</f>
        <v>0</v>
      </c>
      <c r="AA29" s="79" t="str">
        <f t="shared" si="92"/>
        <v/>
      </c>
      <c r="AC29" s="45" t="s">
        <v>39</v>
      </c>
      <c r="AD29" s="92">
        <f>AD28+Des!AD29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44578</v>
      </c>
      <c r="B30" s="48"/>
      <c r="C30" s="49"/>
      <c r="D30" s="42"/>
      <c r="E30" s="50"/>
      <c r="F30" s="51"/>
      <c r="G30" s="75">
        <f t="shared" ref="G30" si="104">IF(E30="",0,CONCATENATE(E30,":",F30))</f>
        <v>0</v>
      </c>
      <c r="H30" s="50"/>
      <c r="I30" s="51"/>
      <c r="J30" s="75">
        <f t="shared" ref="J30" si="105">IF(H30="",0,CONCATENATE(H30,":",I30))</f>
        <v>0</v>
      </c>
      <c r="K30" s="75">
        <f t="shared" ref="K30" si="106">J30-G30</f>
        <v>0</v>
      </c>
      <c r="L30" s="50"/>
      <c r="M30" s="51"/>
      <c r="N30" s="75">
        <f t="shared" ref="N30" si="107">IF(L30="",0,CONCATENATE(L30,":",M30))</f>
        <v>0</v>
      </c>
      <c r="O30" s="50"/>
      <c r="P30" s="51"/>
      <c r="Q30" s="75">
        <f t="shared" ref="Q30" si="108">IF(O30="",0,CONCATENATE(O30,":",P30))</f>
        <v>0</v>
      </c>
      <c r="R30" s="75">
        <f t="shared" ref="R30" si="109">Q30-N30</f>
        <v>0</v>
      </c>
      <c r="S30" s="85">
        <f t="shared" ref="S30" si="110">K30+R30</f>
        <v>0</v>
      </c>
      <c r="T30" s="75" t="str">
        <f t="shared" ref="T30" si="111">IF(B30="av",($E$7)*(-1),IF(B30="df",($E$7)*(-1),IF(D30="X","",IF(B30="sd",ROUND(S30-($E$7*(1-$AE$4)),10),IF(S30=0,"",ROUND(S30-$E$7,10))))))</f>
        <v/>
      </c>
      <c r="U30" s="75" t="str">
        <f t="shared" ref="U30" si="112">IF(T30&gt;0,T30,0)</f>
        <v/>
      </c>
      <c r="V30" s="88">
        <f t="shared" ref="V30" si="113">IF(T30&lt;0,T30*(-1),0)</f>
        <v>0</v>
      </c>
      <c r="W30" s="75" t="str">
        <f t="shared" ref="W30" si="114">IF(U30=V30,U30,IF(V30&gt;0,V30,U30))</f>
        <v/>
      </c>
      <c r="X30" s="85" t="str">
        <f t="shared" ref="X30" si="115">IF(D30="X",ROUND(S30-$E$7,10),"")</f>
        <v/>
      </c>
      <c r="Y30" s="75" t="str">
        <f t="shared" ref="Y30" si="116">IF(X30&gt;0,X30,0)</f>
        <v/>
      </c>
      <c r="Z30" s="88">
        <f t="shared" ref="Z30" si="117">IF(X30&lt;0,X30*(-1),0)</f>
        <v>0</v>
      </c>
      <c r="AA30" s="75" t="str">
        <f t="shared" ref="AA30" si="118">IF(Y30=Z30,Y30,IF(Z30&gt;0,Z30,Y30))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44579</v>
      </c>
      <c r="B31" s="48"/>
      <c r="C31" s="49"/>
      <c r="D31" s="42"/>
      <c r="E31" s="50"/>
      <c r="F31" s="51"/>
      <c r="G31" s="75">
        <f t="shared" si="93"/>
        <v>0</v>
      </c>
      <c r="H31" s="50"/>
      <c r="I31" s="51"/>
      <c r="J31" s="75">
        <f t="shared" si="94"/>
        <v>0</v>
      </c>
      <c r="K31" s="75">
        <f t="shared" si="95"/>
        <v>0</v>
      </c>
      <c r="L31" s="50"/>
      <c r="M31" s="51"/>
      <c r="N31" s="75">
        <f t="shared" si="96"/>
        <v>0</v>
      </c>
      <c r="O31" s="50"/>
      <c r="P31" s="51"/>
      <c r="Q31" s="75">
        <f t="shared" si="97"/>
        <v>0</v>
      </c>
      <c r="R31" s="75">
        <f t="shared" si="98"/>
        <v>0</v>
      </c>
      <c r="S31" s="85">
        <f t="shared" si="99"/>
        <v>0</v>
      </c>
      <c r="T31" s="75" t="str">
        <f t="shared" ref="T31:T33" si="119">IF(B31="av",($E$7)*(-1),IF(B31="df",($E$7)*(-1),IF(D31="X","",IF(B31="sd",ROUND(S31-($E$7*(1-$AE$4)),10),IF(S31=0,"",ROUND(S31-$E$7,10))))))</f>
        <v/>
      </c>
      <c r="U31" s="75" t="str">
        <f t="shared" si="100"/>
        <v/>
      </c>
      <c r="V31" s="88">
        <f t="shared" si="101"/>
        <v>0</v>
      </c>
      <c r="W31" s="75" t="str">
        <f t="shared" ref="W31:W33" si="120">IF(U31=V31,U31,IF(V31&gt;0,V31,U31))</f>
        <v/>
      </c>
      <c r="X31" s="85" t="str">
        <f t="shared" ref="X31:X33" si="121">IF(D31="X",ROUND(S31-$E$7,10),"")</f>
        <v/>
      </c>
      <c r="Y31" s="75" t="str">
        <f t="shared" si="102"/>
        <v/>
      </c>
      <c r="Z31" s="88">
        <f t="shared" si="103"/>
        <v>0</v>
      </c>
      <c r="AA31" s="75" t="str">
        <f t="shared" ref="AA31:AA33" si="122">IF(Y31=Z31,Y31,IF(Z31&gt;0,Z31,Y31))</f>
        <v/>
      </c>
      <c r="AE31" s="25"/>
    </row>
    <row r="32" spans="1:38" s="11" customFormat="1" ht="14.25" customHeight="1" x14ac:dyDescent="0.35">
      <c r="A32" s="47">
        <v>44580</v>
      </c>
      <c r="B32" s="48"/>
      <c r="C32" s="49"/>
      <c r="D32" s="42"/>
      <c r="E32" s="50"/>
      <c r="F32" s="51"/>
      <c r="G32" s="75">
        <f t="shared" si="93"/>
        <v>0</v>
      </c>
      <c r="H32" s="50"/>
      <c r="I32" s="51"/>
      <c r="J32" s="75">
        <f t="shared" si="94"/>
        <v>0</v>
      </c>
      <c r="K32" s="75">
        <f t="shared" si="95"/>
        <v>0</v>
      </c>
      <c r="L32" s="50"/>
      <c r="M32" s="51"/>
      <c r="N32" s="75">
        <f t="shared" si="96"/>
        <v>0</v>
      </c>
      <c r="O32" s="50"/>
      <c r="P32" s="51"/>
      <c r="Q32" s="75">
        <f t="shared" si="97"/>
        <v>0</v>
      </c>
      <c r="R32" s="75">
        <f t="shared" si="98"/>
        <v>0</v>
      </c>
      <c r="S32" s="85">
        <f t="shared" si="99"/>
        <v>0</v>
      </c>
      <c r="T32" s="75" t="str">
        <f t="shared" si="119"/>
        <v/>
      </c>
      <c r="U32" s="75" t="str">
        <f t="shared" si="100"/>
        <v/>
      </c>
      <c r="V32" s="88">
        <f t="shared" si="101"/>
        <v>0</v>
      </c>
      <c r="W32" s="75" t="str">
        <f t="shared" si="120"/>
        <v/>
      </c>
      <c r="X32" s="85" t="str">
        <f t="shared" si="121"/>
        <v/>
      </c>
      <c r="Y32" s="75" t="str">
        <f t="shared" si="102"/>
        <v/>
      </c>
      <c r="Z32" s="88">
        <f t="shared" si="103"/>
        <v>0</v>
      </c>
      <c r="AA32" s="75" t="str">
        <f t="shared" si="122"/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44581</v>
      </c>
      <c r="B33" s="48"/>
      <c r="C33" s="49"/>
      <c r="D33" s="42"/>
      <c r="E33" s="50"/>
      <c r="F33" s="51"/>
      <c r="G33" s="75">
        <f t="shared" si="93"/>
        <v>0</v>
      </c>
      <c r="H33" s="50"/>
      <c r="I33" s="51"/>
      <c r="J33" s="75">
        <f t="shared" si="94"/>
        <v>0</v>
      </c>
      <c r="K33" s="75">
        <f t="shared" si="95"/>
        <v>0</v>
      </c>
      <c r="L33" s="50"/>
      <c r="M33" s="51"/>
      <c r="N33" s="75">
        <f t="shared" si="96"/>
        <v>0</v>
      </c>
      <c r="O33" s="50"/>
      <c r="P33" s="51"/>
      <c r="Q33" s="75">
        <f t="shared" si="97"/>
        <v>0</v>
      </c>
      <c r="R33" s="75">
        <f t="shared" si="98"/>
        <v>0</v>
      </c>
      <c r="S33" s="85">
        <f t="shared" si="99"/>
        <v>0</v>
      </c>
      <c r="T33" s="75" t="str">
        <f t="shared" si="119"/>
        <v/>
      </c>
      <c r="U33" s="75" t="str">
        <f t="shared" si="100"/>
        <v/>
      </c>
      <c r="V33" s="88">
        <f t="shared" si="101"/>
        <v>0</v>
      </c>
      <c r="W33" s="75" t="str">
        <f t="shared" si="120"/>
        <v/>
      </c>
      <c r="X33" s="85" t="str">
        <f t="shared" si="121"/>
        <v/>
      </c>
      <c r="Y33" s="75" t="str">
        <f t="shared" si="102"/>
        <v/>
      </c>
      <c r="Z33" s="88">
        <f t="shared" si="103"/>
        <v>0</v>
      </c>
      <c r="AA33" s="75" t="str">
        <f t="shared" si="122"/>
        <v/>
      </c>
      <c r="AC33" s="58" t="s">
        <v>42</v>
      </c>
      <c r="AD33" s="58"/>
      <c r="AE33" s="60">
        <f>IF($AE$5-COUNTIF(B$14:B$44,"f")&gt;-1,$AE$5-COUNTIF(B$14:B$44,"f"),0)</f>
        <v>25</v>
      </c>
    </row>
    <row r="34" spans="1:31" s="11" customFormat="1" ht="14.25" customHeight="1" x14ac:dyDescent="0.35">
      <c r="A34" s="47">
        <v>44582</v>
      </c>
      <c r="B34" s="48"/>
      <c r="C34" s="49"/>
      <c r="D34" s="42"/>
      <c r="E34" s="50"/>
      <c r="F34" s="51"/>
      <c r="G34" s="75">
        <f t="shared" si="0"/>
        <v>0</v>
      </c>
      <c r="H34" s="50"/>
      <c r="I34" s="51"/>
      <c r="J34" s="75">
        <f t="shared" si="1"/>
        <v>0</v>
      </c>
      <c r="K34" s="75">
        <f t="shared" si="2"/>
        <v>0</v>
      </c>
      <c r="L34" s="50"/>
      <c r="M34" s="51"/>
      <c r="N34" s="75">
        <f t="shared" si="3"/>
        <v>0</v>
      </c>
      <c r="O34" s="50"/>
      <c r="P34" s="51"/>
      <c r="Q34" s="75">
        <f t="shared" si="4"/>
        <v>0</v>
      </c>
      <c r="R34" s="75">
        <f t="shared" si="5"/>
        <v>0</v>
      </c>
      <c r="S34" s="85">
        <f t="shared" si="6"/>
        <v>0</v>
      </c>
      <c r="T34" s="75" t="str">
        <f t="shared" ref="T34" si="123">IF(B34="av",($E$7)*(-1),IF(B34="df",($E$7)*(-1),IF(D34="X","",IF(B34="sd",ROUND(S34-($E$7*(1-$AE$4)),10),IF(S34=0,"",ROUND(S34-$E$7,10))))))</f>
        <v/>
      </c>
      <c r="U34" s="75" t="str">
        <f t="shared" ref="U34:U35" si="124">IF(T34&gt;0,T34,0)</f>
        <v/>
      </c>
      <c r="V34" s="88">
        <f t="shared" si="8"/>
        <v>0</v>
      </c>
      <c r="W34" s="75" t="str">
        <f t="shared" ref="W34" si="125">IF(U34=V34,U34,IF(V34&gt;0,V34,U34))</f>
        <v/>
      </c>
      <c r="X34" s="85" t="str">
        <f t="shared" ref="X34" si="126">IF(D34="X",ROUND(S34-$E$7,10),"")</f>
        <v/>
      </c>
      <c r="Y34" s="75" t="str">
        <f t="shared" ref="Y34:Y35" si="127">IF(X34&gt;0,X34,0)</f>
        <v/>
      </c>
      <c r="Z34" s="88">
        <f t="shared" si="10"/>
        <v>0</v>
      </c>
      <c r="AA34" s="75" t="str">
        <f t="shared" ref="AA34" si="128">IF(Y34=Z34,Y34,IF(Z34&gt;0,Z34,Y34))</f>
        <v/>
      </c>
      <c r="AC34" s="61" t="s">
        <v>43</v>
      </c>
      <c r="AD34" s="61"/>
      <c r="AE34" s="60">
        <f>IF(COUNTIF(B$14:B$44,"f")&gt;$AE$5,COUNTIF(B$14:B$44,"f")-$AE$5,0)</f>
        <v>0</v>
      </c>
    </row>
    <row r="35" spans="1:31" s="11" customFormat="1" ht="14.25" customHeight="1" x14ac:dyDescent="0.35">
      <c r="A35" s="40">
        <v>44583</v>
      </c>
      <c r="B35" s="41"/>
      <c r="C35" s="42"/>
      <c r="D35" s="42"/>
      <c r="E35" s="43"/>
      <c r="F35" s="44"/>
      <c r="G35" s="75">
        <f t="shared" si="0"/>
        <v>0</v>
      </c>
      <c r="H35" s="43"/>
      <c r="I35" s="44"/>
      <c r="J35" s="75">
        <f t="shared" si="1"/>
        <v>0</v>
      </c>
      <c r="K35" s="79">
        <f t="shared" si="2"/>
        <v>0</v>
      </c>
      <c r="L35" s="43"/>
      <c r="M35" s="44"/>
      <c r="N35" s="75">
        <f t="shared" si="3"/>
        <v>0</v>
      </c>
      <c r="O35" s="43"/>
      <c r="P35" s="44"/>
      <c r="Q35" s="75">
        <f t="shared" si="4"/>
        <v>0</v>
      </c>
      <c r="R35" s="79">
        <f t="shared" si="5"/>
        <v>0</v>
      </c>
      <c r="S35" s="79">
        <f t="shared" si="6"/>
        <v>0</v>
      </c>
      <c r="T35" s="79" t="str">
        <f t="shared" ref="T35:T36" si="129">IF($D35="X","",IF($S35=0,"",ROUND($S35,10)))</f>
        <v/>
      </c>
      <c r="U35" s="79" t="str">
        <f t="shared" si="124"/>
        <v/>
      </c>
      <c r="V35" s="87">
        <f t="shared" si="8"/>
        <v>0</v>
      </c>
      <c r="W35" s="79" t="str">
        <f t="shared" ref="W35:W36" si="130">IF($D35="X","",IF($S35=0,"",ROUND($S35,10)))</f>
        <v/>
      </c>
      <c r="X35" s="79" t="str">
        <f t="shared" ref="X35:X36" si="131">IF($D35="X",ROUND($S35,10),"")</f>
        <v/>
      </c>
      <c r="Y35" s="79" t="str">
        <f t="shared" si="127"/>
        <v/>
      </c>
      <c r="Z35" s="79">
        <f t="shared" si="10"/>
        <v>0</v>
      </c>
      <c r="AA35" s="79" t="str">
        <f t="shared" ref="AA35:AA36" si="132">IF($D35="X",ROUND($S35,10),"")</f>
        <v/>
      </c>
      <c r="AC35" s="58" t="s">
        <v>44</v>
      </c>
      <c r="AD35" s="58"/>
      <c r="AE35" s="60">
        <f>IF($AE$6-COUNTIF(B$14:B$44,"s")&gt;-1,$AE$6-COUNTIF(B$14:B$44,"s"),0)</f>
        <v>0</v>
      </c>
    </row>
    <row r="36" spans="1:31" s="11" customFormat="1" ht="14.25" customHeight="1" x14ac:dyDescent="0.35">
      <c r="A36" s="40">
        <v>44584</v>
      </c>
      <c r="B36" s="41"/>
      <c r="C36" s="42"/>
      <c r="D36" s="42"/>
      <c r="E36" s="43"/>
      <c r="F36" s="44"/>
      <c r="G36" s="75">
        <f t="shared" ref="G36:G40" si="133">IF(E36="",0,CONCATENATE(E36,":",F36))</f>
        <v>0</v>
      </c>
      <c r="H36" s="43"/>
      <c r="I36" s="44"/>
      <c r="J36" s="75">
        <f t="shared" ref="J36:J40" si="134">IF(H36="",0,CONCATENATE(H36,":",I36))</f>
        <v>0</v>
      </c>
      <c r="K36" s="79">
        <f t="shared" ref="K36:K40" si="135">J36-G36</f>
        <v>0</v>
      </c>
      <c r="L36" s="43"/>
      <c r="M36" s="44"/>
      <c r="N36" s="75">
        <f t="shared" ref="N36:N40" si="136">IF(L36="",0,CONCATENATE(L36,":",M36))</f>
        <v>0</v>
      </c>
      <c r="O36" s="43"/>
      <c r="P36" s="44"/>
      <c r="Q36" s="75">
        <f t="shared" ref="Q36:Q40" si="137">IF(O36="",0,CONCATENATE(O36,":",P36))</f>
        <v>0</v>
      </c>
      <c r="R36" s="79">
        <f t="shared" ref="R36:R40" si="138">Q36-N36</f>
        <v>0</v>
      </c>
      <c r="S36" s="79">
        <f t="shared" ref="S36:S40" si="139">K36+R36</f>
        <v>0</v>
      </c>
      <c r="T36" s="79" t="str">
        <f t="shared" si="129"/>
        <v/>
      </c>
      <c r="U36" s="79" t="str">
        <f t="shared" ref="U36:U40" si="140">IF(T36&gt;0,T36,0)</f>
        <v/>
      </c>
      <c r="V36" s="87">
        <f t="shared" ref="V36:V40" si="141">IF(T36&lt;0,T36*(-1),0)</f>
        <v>0</v>
      </c>
      <c r="W36" s="79" t="str">
        <f t="shared" si="130"/>
        <v/>
      </c>
      <c r="X36" s="79" t="str">
        <f t="shared" si="131"/>
        <v/>
      </c>
      <c r="Y36" s="79" t="str">
        <f t="shared" ref="Y36:Y40" si="142">IF(X36&gt;0,X36,0)</f>
        <v/>
      </c>
      <c r="Z36" s="79">
        <f t="shared" ref="Z36:Z40" si="143">IF(X36&lt;0,X36*(-1),0)</f>
        <v>0</v>
      </c>
      <c r="AA36" s="79" t="str">
        <f t="shared" si="132"/>
        <v/>
      </c>
      <c r="AC36" s="58" t="s">
        <v>45</v>
      </c>
      <c r="AD36" s="58"/>
      <c r="AE36" s="46">
        <f>COUNTIF(B$14:B$44,"vp")+Des!AE36</f>
        <v>0</v>
      </c>
    </row>
    <row r="37" spans="1:31" s="11" customFormat="1" ht="14.25" customHeight="1" x14ac:dyDescent="0.35">
      <c r="A37" s="47">
        <v>44585</v>
      </c>
      <c r="B37" s="48"/>
      <c r="C37" s="49"/>
      <c r="D37" s="42"/>
      <c r="E37" s="50"/>
      <c r="F37" s="51"/>
      <c r="G37" s="75">
        <f t="shared" ref="G37" si="144">IF(E37="",0,CONCATENATE(E37,":",F37))</f>
        <v>0</v>
      </c>
      <c r="H37" s="50"/>
      <c r="I37" s="51"/>
      <c r="J37" s="75">
        <f t="shared" ref="J37" si="145">IF(H37="",0,CONCATENATE(H37,":",I37))</f>
        <v>0</v>
      </c>
      <c r="K37" s="75">
        <f t="shared" ref="K37" si="146">J37-G37</f>
        <v>0</v>
      </c>
      <c r="L37" s="50"/>
      <c r="M37" s="51"/>
      <c r="N37" s="75">
        <f t="shared" ref="N37" si="147">IF(L37="",0,CONCATENATE(L37,":",M37))</f>
        <v>0</v>
      </c>
      <c r="O37" s="50"/>
      <c r="P37" s="51"/>
      <c r="Q37" s="75">
        <f t="shared" ref="Q37" si="148">IF(O37="",0,CONCATENATE(O37,":",P37))</f>
        <v>0</v>
      </c>
      <c r="R37" s="75">
        <f t="shared" ref="R37" si="149">Q37-N37</f>
        <v>0</v>
      </c>
      <c r="S37" s="85">
        <f t="shared" ref="S37" si="150">K37+R37</f>
        <v>0</v>
      </c>
      <c r="T37" s="75" t="str">
        <f t="shared" ref="T37" si="151">IF(B37="av",($E$7)*(-1),IF(B37="df",($E$7)*(-1),IF(D37="X","",IF(B37="sd",ROUND(S37-($E$7*(1-$AE$4)),10),IF(S37=0,"",ROUND(S37-$E$7,10))))))</f>
        <v/>
      </c>
      <c r="U37" s="75" t="str">
        <f t="shared" ref="U37" si="152">IF(T37&gt;0,T37,0)</f>
        <v/>
      </c>
      <c r="V37" s="88">
        <f t="shared" ref="V37" si="153">IF(T37&lt;0,T37*(-1),0)</f>
        <v>0</v>
      </c>
      <c r="W37" s="75" t="str">
        <f t="shared" ref="W37" si="154">IF(U37=V37,U37,IF(V37&gt;0,V37,U37))</f>
        <v/>
      </c>
      <c r="X37" s="85" t="str">
        <f t="shared" ref="X37" si="155">IF(D37="X",ROUND(S37-$E$7,10),"")</f>
        <v/>
      </c>
      <c r="Y37" s="75" t="str">
        <f t="shared" ref="Y37" si="156">IF(X37&gt;0,X37,0)</f>
        <v/>
      </c>
      <c r="Z37" s="88">
        <f t="shared" ref="Z37" si="157">IF(X37&lt;0,X37*(-1),0)</f>
        <v>0</v>
      </c>
      <c r="AA37" s="75" t="str">
        <f t="shared" ref="AA37" si="158">IF(Y37=Z37,Y37,IF(Z37&gt;0,Z37,Y37))</f>
        <v/>
      </c>
      <c r="AC37" s="58" t="s">
        <v>46</v>
      </c>
      <c r="AD37" s="58"/>
      <c r="AE37" s="46">
        <f>COUNTIF(B$14:B$44,"sb")+Des!AE37</f>
        <v>0</v>
      </c>
    </row>
    <row r="38" spans="1:31" s="11" customFormat="1" ht="14.25" customHeight="1" x14ac:dyDescent="0.35">
      <c r="A38" s="47">
        <v>44586</v>
      </c>
      <c r="B38" s="48"/>
      <c r="C38" s="49"/>
      <c r="D38" s="42"/>
      <c r="E38" s="50"/>
      <c r="F38" s="51"/>
      <c r="G38" s="75">
        <f t="shared" si="133"/>
        <v>0</v>
      </c>
      <c r="H38" s="50"/>
      <c r="I38" s="51"/>
      <c r="J38" s="75">
        <f t="shared" si="134"/>
        <v>0</v>
      </c>
      <c r="K38" s="75">
        <f t="shared" si="135"/>
        <v>0</v>
      </c>
      <c r="L38" s="50"/>
      <c r="M38" s="51"/>
      <c r="N38" s="75">
        <f t="shared" si="136"/>
        <v>0</v>
      </c>
      <c r="O38" s="50"/>
      <c r="P38" s="51"/>
      <c r="Q38" s="75">
        <f t="shared" si="137"/>
        <v>0</v>
      </c>
      <c r="R38" s="75">
        <f t="shared" si="138"/>
        <v>0</v>
      </c>
      <c r="S38" s="85">
        <f t="shared" si="139"/>
        <v>0</v>
      </c>
      <c r="T38" s="75" t="str">
        <f t="shared" ref="T38:T40" si="159">IF(B38="av",($E$7)*(-1),IF(B38="df",($E$7)*(-1),IF(D38="X","",IF(B38="sd",ROUND(S38-($E$7*(1-$AE$4)),10),IF(S38=0,"",ROUND(S38-$E$7,10))))))</f>
        <v/>
      </c>
      <c r="U38" s="75" t="str">
        <f t="shared" si="140"/>
        <v/>
      </c>
      <c r="V38" s="88">
        <f t="shared" si="141"/>
        <v>0</v>
      </c>
      <c r="W38" s="75" t="str">
        <f t="shared" ref="W38:W40" si="160">IF(U38=V38,U38,IF(V38&gt;0,V38,U38))</f>
        <v/>
      </c>
      <c r="X38" s="85" t="str">
        <f t="shared" ref="X38:X40" si="161">IF(D38="X",ROUND(S38-$E$7,10),"")</f>
        <v/>
      </c>
      <c r="Y38" s="75" t="str">
        <f t="shared" si="142"/>
        <v/>
      </c>
      <c r="Z38" s="88">
        <f t="shared" si="143"/>
        <v>0</v>
      </c>
      <c r="AA38" s="75" t="str">
        <f t="shared" ref="AA38:AA40" si="162">IF(Y38=Z38,Y38,IF(Z38&gt;0,Z38,Y38))</f>
        <v/>
      </c>
      <c r="AC38" s="62" t="s">
        <v>47</v>
      </c>
      <c r="AD38" s="62"/>
      <c r="AE38" s="46">
        <f>COUNTIF(B$14:B$44,"sm")+Des!AE38</f>
        <v>0</v>
      </c>
    </row>
    <row r="39" spans="1:31" s="11" customFormat="1" ht="14.25" customHeight="1" x14ac:dyDescent="0.35">
      <c r="A39" s="47">
        <v>44587</v>
      </c>
      <c r="B39" s="48"/>
      <c r="C39" s="49"/>
      <c r="D39" s="42"/>
      <c r="E39" s="50"/>
      <c r="F39" s="51"/>
      <c r="G39" s="75">
        <f t="shared" si="133"/>
        <v>0</v>
      </c>
      <c r="H39" s="50"/>
      <c r="I39" s="51"/>
      <c r="J39" s="75">
        <f t="shared" si="134"/>
        <v>0</v>
      </c>
      <c r="K39" s="75">
        <f t="shared" si="135"/>
        <v>0</v>
      </c>
      <c r="L39" s="50"/>
      <c r="M39" s="51"/>
      <c r="N39" s="75">
        <f t="shared" si="136"/>
        <v>0</v>
      </c>
      <c r="O39" s="50"/>
      <c r="P39" s="51"/>
      <c r="Q39" s="75">
        <f t="shared" si="137"/>
        <v>0</v>
      </c>
      <c r="R39" s="75">
        <f t="shared" si="138"/>
        <v>0</v>
      </c>
      <c r="S39" s="85">
        <f t="shared" si="139"/>
        <v>0</v>
      </c>
      <c r="T39" s="75" t="str">
        <f t="shared" si="159"/>
        <v/>
      </c>
      <c r="U39" s="75" t="str">
        <f t="shared" si="140"/>
        <v/>
      </c>
      <c r="V39" s="88">
        <f t="shared" si="141"/>
        <v>0</v>
      </c>
      <c r="W39" s="75" t="str">
        <f t="shared" si="160"/>
        <v/>
      </c>
      <c r="X39" s="85" t="str">
        <f t="shared" si="161"/>
        <v/>
      </c>
      <c r="Y39" s="75" t="str">
        <f t="shared" si="142"/>
        <v/>
      </c>
      <c r="Z39" s="88">
        <f t="shared" si="143"/>
        <v>0</v>
      </c>
      <c r="AA39" s="75" t="str">
        <f t="shared" si="162"/>
        <v/>
      </c>
      <c r="AC39" s="62" t="s">
        <v>48</v>
      </c>
      <c r="AD39" s="62"/>
      <c r="AE39" s="46">
        <f>COUNTIF(B$14:B$44,"sd")+Des!AE39</f>
        <v>0</v>
      </c>
    </row>
    <row r="40" spans="1:31" s="11" customFormat="1" ht="14.25" customHeight="1" x14ac:dyDescent="0.35">
      <c r="A40" s="47">
        <v>44588</v>
      </c>
      <c r="B40" s="48"/>
      <c r="C40" s="49"/>
      <c r="D40" s="42"/>
      <c r="E40" s="50"/>
      <c r="F40" s="51"/>
      <c r="G40" s="75">
        <f t="shared" si="133"/>
        <v>0</v>
      </c>
      <c r="H40" s="50"/>
      <c r="I40" s="51"/>
      <c r="J40" s="75">
        <f t="shared" si="134"/>
        <v>0</v>
      </c>
      <c r="K40" s="75">
        <f t="shared" si="135"/>
        <v>0</v>
      </c>
      <c r="L40" s="50"/>
      <c r="M40" s="51"/>
      <c r="N40" s="75">
        <f t="shared" si="136"/>
        <v>0</v>
      </c>
      <c r="O40" s="50"/>
      <c r="P40" s="51"/>
      <c r="Q40" s="75">
        <f t="shared" si="137"/>
        <v>0</v>
      </c>
      <c r="R40" s="75">
        <f t="shared" si="138"/>
        <v>0</v>
      </c>
      <c r="S40" s="85">
        <f t="shared" si="139"/>
        <v>0</v>
      </c>
      <c r="T40" s="75" t="str">
        <f t="shared" si="159"/>
        <v/>
      </c>
      <c r="U40" s="75" t="str">
        <f t="shared" si="140"/>
        <v/>
      </c>
      <c r="V40" s="88">
        <f t="shared" si="141"/>
        <v>0</v>
      </c>
      <c r="W40" s="75" t="str">
        <f t="shared" si="160"/>
        <v/>
      </c>
      <c r="X40" s="85" t="str">
        <f t="shared" si="161"/>
        <v/>
      </c>
      <c r="Y40" s="75" t="str">
        <f t="shared" si="142"/>
        <v/>
      </c>
      <c r="Z40" s="88">
        <f t="shared" si="143"/>
        <v>0</v>
      </c>
      <c r="AA40" s="75" t="str">
        <f t="shared" si="162"/>
        <v/>
      </c>
      <c r="AC40" s="62" t="s">
        <v>49</v>
      </c>
      <c r="AD40" s="62"/>
      <c r="AE40" s="46">
        <f>COUNTIF(B$14:B$44,"se")+Des!AE40</f>
        <v>0</v>
      </c>
    </row>
    <row r="41" spans="1:31" s="11" customFormat="1" ht="14.25" customHeight="1" x14ac:dyDescent="0.35">
      <c r="A41" s="47">
        <v>44589</v>
      </c>
      <c r="B41" s="48"/>
      <c r="C41" s="49"/>
      <c r="D41" s="42"/>
      <c r="E41" s="50"/>
      <c r="F41" s="51"/>
      <c r="G41" s="75">
        <f t="shared" si="0"/>
        <v>0</v>
      </c>
      <c r="H41" s="50"/>
      <c r="I41" s="51"/>
      <c r="J41" s="75">
        <f t="shared" si="1"/>
        <v>0</v>
      </c>
      <c r="K41" s="75">
        <f t="shared" si="2"/>
        <v>0</v>
      </c>
      <c r="L41" s="50"/>
      <c r="M41" s="51"/>
      <c r="N41" s="75">
        <f t="shared" si="3"/>
        <v>0</v>
      </c>
      <c r="O41" s="50"/>
      <c r="P41" s="51"/>
      <c r="Q41" s="75">
        <f t="shared" si="4"/>
        <v>0</v>
      </c>
      <c r="R41" s="75">
        <f t="shared" si="5"/>
        <v>0</v>
      </c>
      <c r="S41" s="85">
        <f t="shared" si="6"/>
        <v>0</v>
      </c>
      <c r="T41" s="75" t="str">
        <f t="shared" ref="T41" si="163">IF(B41="av",($E$7)*(-1),IF(B41="df",($E$7)*(-1),IF(D41="X","",IF(B41="sd",ROUND(S41-($E$7*(1-$AE$4)),10),IF(S41=0,"",ROUND(S41-$E$7,10))))))</f>
        <v/>
      </c>
      <c r="U41" s="75" t="str">
        <f t="shared" ref="U41:U42" si="164">IF(T41&gt;0,T41,0)</f>
        <v/>
      </c>
      <c r="V41" s="88">
        <f t="shared" si="8"/>
        <v>0</v>
      </c>
      <c r="W41" s="75" t="str">
        <f t="shared" ref="W41" si="165">IF(U41=V41,U41,IF(V41&gt;0,V41,U41))</f>
        <v/>
      </c>
      <c r="X41" s="85" t="str">
        <f t="shared" ref="X41" si="166">IF(D41="X",ROUND(S41-$E$7,10),"")</f>
        <v/>
      </c>
      <c r="Y41" s="75" t="str">
        <f t="shared" ref="Y41:Y42" si="167">IF(X41&gt;0,X41,0)</f>
        <v/>
      </c>
      <c r="Z41" s="88">
        <f t="shared" si="10"/>
        <v>0</v>
      </c>
      <c r="AA41" s="75" t="str">
        <f t="shared" ref="AA41" si="168">IF(Y41=Z41,Y41,IF(Z41&gt;0,Z41,Y41))</f>
        <v/>
      </c>
      <c r="AC41" s="62" t="s">
        <v>50</v>
      </c>
      <c r="AD41" s="62"/>
      <c r="AE41" s="46">
        <f>COUNTIF(B$14:B$44,"df")+Des!AE41</f>
        <v>0</v>
      </c>
    </row>
    <row r="42" spans="1:31" s="11" customFormat="1" ht="14.25" customHeight="1" x14ac:dyDescent="0.35">
      <c r="A42" s="40">
        <v>44590</v>
      </c>
      <c r="B42" s="41"/>
      <c r="C42" s="42"/>
      <c r="D42" s="42"/>
      <c r="E42" s="43"/>
      <c r="F42" s="44"/>
      <c r="G42" s="75">
        <f t="shared" ref="G42" si="169">IF(E42="",0,CONCATENATE(E42,":",F42))</f>
        <v>0</v>
      </c>
      <c r="H42" s="43"/>
      <c r="I42" s="44"/>
      <c r="J42" s="75">
        <f t="shared" ref="J42" si="170">IF(H42="",0,CONCATENATE(H42,":",I42))</f>
        <v>0</v>
      </c>
      <c r="K42" s="79">
        <f t="shared" ref="K42" si="171">J42-G42</f>
        <v>0</v>
      </c>
      <c r="L42" s="43"/>
      <c r="M42" s="44"/>
      <c r="N42" s="75">
        <f t="shared" ref="N42" si="172">IF(L42="",0,CONCATENATE(L42,":",M42))</f>
        <v>0</v>
      </c>
      <c r="O42" s="43"/>
      <c r="P42" s="44"/>
      <c r="Q42" s="75">
        <f t="shared" ref="Q42" si="173">IF(O42="",0,CONCATENATE(O42,":",P42))</f>
        <v>0</v>
      </c>
      <c r="R42" s="79">
        <f t="shared" ref="R42" si="174">Q42-N42</f>
        <v>0</v>
      </c>
      <c r="S42" s="79">
        <f t="shared" ref="S42" si="175">K42+R42</f>
        <v>0</v>
      </c>
      <c r="T42" s="79" t="str">
        <f t="shared" ref="T42:T43" si="176">IF($D42="X","",IF($S42=0,"",ROUND($S42,10)))</f>
        <v/>
      </c>
      <c r="U42" s="79" t="str">
        <f t="shared" si="164"/>
        <v/>
      </c>
      <c r="V42" s="87">
        <f t="shared" ref="V42" si="177">IF(T42&lt;0,T42*(-1),0)</f>
        <v>0</v>
      </c>
      <c r="W42" s="79" t="str">
        <f t="shared" ref="W42:W43" si="178">IF($D42="X","",IF($S42=0,"",ROUND($S42,10)))</f>
        <v/>
      </c>
      <c r="X42" s="79" t="str">
        <f t="shared" ref="X42:X43" si="179">IF($D42="X",ROUND($S42,10),"")</f>
        <v/>
      </c>
      <c r="Y42" s="79" t="str">
        <f t="shared" si="167"/>
        <v/>
      </c>
      <c r="Z42" s="79">
        <f t="shared" ref="Z42" si="180">IF(X42&lt;0,X42*(-1),0)</f>
        <v>0</v>
      </c>
      <c r="AA42" s="79" t="str">
        <f t="shared" ref="AA42:AA43" si="181">IF($D42="X",ROUND($S42,10),"")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0">
        <v>44591</v>
      </c>
      <c r="B43" s="41"/>
      <c r="C43" s="42"/>
      <c r="D43" s="42"/>
      <c r="E43" s="43"/>
      <c r="F43" s="44"/>
      <c r="G43" s="75">
        <f t="shared" si="0"/>
        <v>0</v>
      </c>
      <c r="H43" s="43"/>
      <c r="I43" s="44"/>
      <c r="J43" s="75">
        <f t="shared" si="1"/>
        <v>0</v>
      </c>
      <c r="K43" s="79">
        <f t="shared" si="2"/>
        <v>0</v>
      </c>
      <c r="L43" s="43"/>
      <c r="M43" s="44"/>
      <c r="N43" s="75">
        <f t="shared" si="3"/>
        <v>0</v>
      </c>
      <c r="O43" s="43"/>
      <c r="P43" s="44"/>
      <c r="Q43" s="75">
        <f t="shared" si="4"/>
        <v>0</v>
      </c>
      <c r="R43" s="79">
        <f t="shared" si="5"/>
        <v>0</v>
      </c>
      <c r="S43" s="79">
        <f t="shared" si="6"/>
        <v>0</v>
      </c>
      <c r="T43" s="79" t="str">
        <f t="shared" si="176"/>
        <v/>
      </c>
      <c r="U43" s="79" t="str">
        <f t="shared" ref="U43:U44" si="182">IF(T43&gt;0,T43,0)</f>
        <v/>
      </c>
      <c r="V43" s="87">
        <f t="shared" si="8"/>
        <v>0</v>
      </c>
      <c r="W43" s="79" t="str">
        <f t="shared" si="178"/>
        <v/>
      </c>
      <c r="X43" s="79" t="str">
        <f t="shared" si="179"/>
        <v/>
      </c>
      <c r="Y43" s="79" t="str">
        <f t="shared" ref="Y43:Y44" si="183">IF(X43&gt;0,X43,0)</f>
        <v/>
      </c>
      <c r="Z43" s="79">
        <f t="shared" si="10"/>
        <v>0</v>
      </c>
      <c r="AA43" s="79" t="str">
        <f t="shared" si="181"/>
        <v/>
      </c>
      <c r="AC43" s="58" t="s">
        <v>45</v>
      </c>
      <c r="AD43" s="58"/>
      <c r="AE43" s="46">
        <f>COUNTIF(B$14:B$44,"vp")+Des!AE43</f>
        <v>0</v>
      </c>
    </row>
    <row r="44" spans="1:31" s="11" customFormat="1" ht="14.25" customHeight="1" x14ac:dyDescent="0.35">
      <c r="A44" s="47">
        <v>44592</v>
      </c>
      <c r="B44" s="48"/>
      <c r="C44" s="49"/>
      <c r="D44" s="42"/>
      <c r="E44" s="50"/>
      <c r="F44" s="51"/>
      <c r="G44" s="75">
        <f t="shared" si="0"/>
        <v>0</v>
      </c>
      <c r="H44" s="50"/>
      <c r="I44" s="51"/>
      <c r="J44" s="75">
        <f t="shared" si="1"/>
        <v>0</v>
      </c>
      <c r="K44" s="75">
        <f t="shared" si="2"/>
        <v>0</v>
      </c>
      <c r="L44" s="50"/>
      <c r="M44" s="51"/>
      <c r="N44" s="75">
        <f t="shared" si="3"/>
        <v>0</v>
      </c>
      <c r="O44" s="50"/>
      <c r="P44" s="51"/>
      <c r="Q44" s="75">
        <f t="shared" si="4"/>
        <v>0</v>
      </c>
      <c r="R44" s="75">
        <f t="shared" si="5"/>
        <v>0</v>
      </c>
      <c r="S44" s="85">
        <f t="shared" si="6"/>
        <v>0</v>
      </c>
      <c r="T44" s="75" t="str">
        <f t="shared" ref="T44" si="184">IF(B44="av",($E$7)*(-1),IF(B44="df",($E$7)*(-1),IF(D44="X","",IF(B44="sd",ROUND(S44-($E$7*(1-$AE$4)),10),IF(S44=0,"",ROUND(S44-$E$7,10))))))</f>
        <v/>
      </c>
      <c r="U44" s="75" t="str">
        <f t="shared" si="182"/>
        <v/>
      </c>
      <c r="V44" s="88">
        <f t="shared" si="8"/>
        <v>0</v>
      </c>
      <c r="W44" s="75" t="str">
        <f t="shared" ref="W44" si="185">IF(U44=V44,U44,IF(V44&gt;0,V44,U44))</f>
        <v/>
      </c>
      <c r="X44" s="85" t="str">
        <f t="shared" ref="X44" si="186">IF(D44="X",ROUND(S44-$E$7,10),"")</f>
        <v/>
      </c>
      <c r="Y44" s="75" t="str">
        <f t="shared" si="183"/>
        <v/>
      </c>
      <c r="Z44" s="88">
        <f t="shared" si="10"/>
        <v>0</v>
      </c>
      <c r="AA44" s="75" t="str">
        <f t="shared" ref="AA44" si="187"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176" priority="31" stopIfTrue="1">
      <formula>$AD15&lt;0</formula>
    </cfRule>
  </conditionalFormatting>
  <conditionalFormatting sqref="W45 AA45">
    <cfRule type="expression" dxfId="175" priority="32" stopIfTrue="1">
      <formula>V$45&gt;U$45</formula>
    </cfRule>
  </conditionalFormatting>
  <conditionalFormatting sqref="T45">
    <cfRule type="expression" dxfId="174" priority="35" stopIfTrue="1">
      <formula>$U$45-$V$45&lt;0</formula>
    </cfRule>
  </conditionalFormatting>
  <conditionalFormatting sqref="W16:W20">
    <cfRule type="cellIs" dxfId="173" priority="19" stopIfTrue="1" operator="equal">
      <formula>$U16</formula>
    </cfRule>
    <cfRule type="cellIs" dxfId="172" priority="20" stopIfTrue="1" operator="equal">
      <formula>$V16</formula>
    </cfRule>
  </conditionalFormatting>
  <conditionalFormatting sqref="AA16:AA20">
    <cfRule type="cellIs" dxfId="171" priority="17" stopIfTrue="1" operator="equal">
      <formula>$Y16</formula>
    </cfRule>
    <cfRule type="cellIs" dxfId="170" priority="18" stopIfTrue="1" operator="equal">
      <formula>$Z16</formula>
    </cfRule>
  </conditionalFormatting>
  <conditionalFormatting sqref="W23:W27">
    <cfRule type="cellIs" dxfId="169" priority="15" stopIfTrue="1" operator="equal">
      <formula>$U23</formula>
    </cfRule>
    <cfRule type="cellIs" dxfId="168" priority="16" stopIfTrue="1" operator="equal">
      <formula>$V23</formula>
    </cfRule>
  </conditionalFormatting>
  <conditionalFormatting sqref="AA23:AA27">
    <cfRule type="cellIs" dxfId="167" priority="13" stopIfTrue="1" operator="equal">
      <formula>$Y23</formula>
    </cfRule>
    <cfRule type="cellIs" dxfId="166" priority="14" stopIfTrue="1" operator="equal">
      <formula>$Z23</formula>
    </cfRule>
  </conditionalFormatting>
  <conditionalFormatting sqref="W30:W34">
    <cfRule type="cellIs" dxfId="165" priority="11" stopIfTrue="1" operator="equal">
      <formula>$U30</formula>
    </cfRule>
    <cfRule type="cellIs" dxfId="164" priority="12" stopIfTrue="1" operator="equal">
      <formula>$V30</formula>
    </cfRule>
  </conditionalFormatting>
  <conditionalFormatting sqref="AA30:AA34">
    <cfRule type="cellIs" dxfId="163" priority="9" stopIfTrue="1" operator="equal">
      <formula>$Y30</formula>
    </cfRule>
    <cfRule type="cellIs" dxfId="162" priority="10" stopIfTrue="1" operator="equal">
      <formula>$Z30</formula>
    </cfRule>
  </conditionalFormatting>
  <conditionalFormatting sqref="W37:W41">
    <cfRule type="cellIs" dxfId="161" priority="7" stopIfTrue="1" operator="equal">
      <formula>$U37</formula>
    </cfRule>
    <cfRule type="cellIs" dxfId="160" priority="8" stopIfTrue="1" operator="equal">
      <formula>$V37</formula>
    </cfRule>
  </conditionalFormatting>
  <conditionalFormatting sqref="AA37:AA41">
    <cfRule type="cellIs" dxfId="159" priority="5" stopIfTrue="1" operator="equal">
      <formula>$Y37</formula>
    </cfRule>
    <cfRule type="cellIs" dxfId="158" priority="6" stopIfTrue="1" operator="equal">
      <formula>$Z37</formula>
    </cfRule>
  </conditionalFormatting>
  <conditionalFormatting sqref="W44">
    <cfRule type="cellIs" dxfId="157" priority="3" stopIfTrue="1" operator="equal">
      <formula>$U44</formula>
    </cfRule>
    <cfRule type="cellIs" dxfId="156" priority="4" stopIfTrue="1" operator="equal">
      <formula>$V44</formula>
    </cfRule>
  </conditionalFormatting>
  <conditionalFormatting sqref="AA44">
    <cfRule type="cellIs" dxfId="155" priority="1" stopIfTrue="1" operator="equal">
      <formula>$Y44</formula>
    </cfRule>
    <cfRule type="cellIs" dxfId="154" priority="2" stopIfTrue="1" operator="equal">
      <formula>$Z44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122"/>
  <sheetViews>
    <sheetView topLeftCell="A6" workbookViewId="0">
      <selection activeCell="A41" sqref="A41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71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IF(Jan!AE5="","",Jan!AE5)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44593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" si="5">Q14-N14</f>
        <v>0</v>
      </c>
      <c r="S14" s="85">
        <f t="shared" ref="S14" si="6">K14+R14</f>
        <v>0</v>
      </c>
      <c r="T14" s="75" t="str">
        <f>IF(B14="av",($E$7)*(-1),IF(B14="df",($E$7)*(-1),IF(D14="X","",IF(B14="sd",ROUND(S14-($E$7*(1-$AE$4)),10),IF(S14=0,"",ROUND(S14-$E$7,10))))))</f>
        <v/>
      </c>
      <c r="U14" s="75" t="str">
        <f t="shared" ref="U14" si="7">IF(T14&gt;0,T14,0)</f>
        <v/>
      </c>
      <c r="V14" s="88">
        <f t="shared" ref="V14" si="8">IF(T14&lt;0,T14*(-1),0)</f>
        <v>0</v>
      </c>
      <c r="W14" s="75" t="str">
        <f>IF(U14=V14,U14,IF(V14&gt;0,V14,U14))</f>
        <v/>
      </c>
      <c r="X14" s="85" t="str">
        <f>IF(D14="X",ROUND(S14-$E$7,10),"")</f>
        <v/>
      </c>
      <c r="Y14" s="75" t="str">
        <f t="shared" ref="Y14" si="9">IF(X14&gt;0,X14,0)</f>
        <v/>
      </c>
      <c r="Z14" s="88">
        <f t="shared" ref="Z14" si="10">IF(X14&lt;0,X14*(-1),0)</f>
        <v>0</v>
      </c>
      <c r="AA14" s="75" t="str">
        <f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44594</v>
      </c>
      <c r="B15" s="48"/>
      <c r="C15" s="49"/>
      <c r="D15" s="42"/>
      <c r="E15" s="50"/>
      <c r="F15" s="51"/>
      <c r="G15" s="75">
        <f t="shared" ref="G15:G16" si="11">IF(E15="",0,CONCATENATE(E15,":",F15))</f>
        <v>0</v>
      </c>
      <c r="H15" s="50"/>
      <c r="I15" s="51"/>
      <c r="J15" s="75">
        <f t="shared" ref="J15:J16" si="12">IF(H15="",0,CONCATENATE(H15,":",I15))</f>
        <v>0</v>
      </c>
      <c r="K15" s="75">
        <f t="shared" ref="K15:K16" si="13">J15-G15</f>
        <v>0</v>
      </c>
      <c r="L15" s="50"/>
      <c r="M15" s="51"/>
      <c r="N15" s="75">
        <f t="shared" ref="N15:N16" si="14">IF(L15="",0,CONCATENATE(L15,":",M15))</f>
        <v>0</v>
      </c>
      <c r="O15" s="50"/>
      <c r="P15" s="51"/>
      <c r="Q15" s="75">
        <f t="shared" ref="Q15:Q16" si="15">IF(O15="",0,CONCATENATE(O15,":",P15))</f>
        <v>0</v>
      </c>
      <c r="R15" s="75">
        <f t="shared" ref="R15:R16" si="16">Q15-N15</f>
        <v>0</v>
      </c>
      <c r="S15" s="85">
        <f t="shared" ref="S15:S16" si="17">K15+R15</f>
        <v>0</v>
      </c>
      <c r="T15" s="75" t="str">
        <f t="shared" ref="T15:T16" si="18">IF(B15="av",($E$7)*(-1),IF(B15="df",($E$7)*(-1),IF(D15="X","",IF(B15="sd",ROUND(S15-($E$7*(1-$AE$4)),10),IF(S15=0,"",ROUND(S15-$E$7,10))))))</f>
        <v/>
      </c>
      <c r="U15" s="75" t="str">
        <f t="shared" ref="U15:U16" si="19">IF(T15&gt;0,T15,0)</f>
        <v/>
      </c>
      <c r="V15" s="88">
        <f t="shared" ref="V15:V16" si="20">IF(T15&lt;0,T15*(-1),0)</f>
        <v>0</v>
      </c>
      <c r="W15" s="75" t="str">
        <f t="shared" ref="W15:W16" si="21">IF(U15=V15,U15,IF(V15&gt;0,V15,U15))</f>
        <v/>
      </c>
      <c r="X15" s="85" t="str">
        <f t="shared" ref="X15:X16" si="22">IF(D15="X",ROUND(S15-$E$7,10),"")</f>
        <v/>
      </c>
      <c r="Y15" s="75" t="str">
        <f t="shared" ref="Y15:Y16" si="23">IF(X15&gt;0,X15,0)</f>
        <v/>
      </c>
      <c r="Z15" s="88">
        <f t="shared" ref="Z15:Z16" si="24">IF(X15&lt;0,X15*(-1),0)</f>
        <v>0</v>
      </c>
      <c r="AA15" s="75" t="str">
        <f t="shared" ref="AA15:AA16" si="25">IF(Y15=Z15,Y15,IF(Z15&gt;0,Z15,Y15))</f>
        <v/>
      </c>
      <c r="AC15" s="45" t="s">
        <v>59</v>
      </c>
      <c r="AD15" s="92">
        <f>Jan!AD17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44595</v>
      </c>
      <c r="B16" s="48"/>
      <c r="C16" s="49"/>
      <c r="D16" s="42"/>
      <c r="E16" s="50"/>
      <c r="F16" s="51"/>
      <c r="G16" s="75">
        <f t="shared" si="11"/>
        <v>0</v>
      </c>
      <c r="H16" s="50"/>
      <c r="I16" s="51"/>
      <c r="J16" s="75">
        <f t="shared" si="12"/>
        <v>0</v>
      </c>
      <c r="K16" s="75">
        <f t="shared" si="13"/>
        <v>0</v>
      </c>
      <c r="L16" s="50"/>
      <c r="M16" s="51"/>
      <c r="N16" s="75">
        <f t="shared" si="14"/>
        <v>0</v>
      </c>
      <c r="O16" s="50"/>
      <c r="P16" s="51"/>
      <c r="Q16" s="75">
        <f t="shared" si="15"/>
        <v>0</v>
      </c>
      <c r="R16" s="75">
        <f t="shared" si="16"/>
        <v>0</v>
      </c>
      <c r="S16" s="85">
        <f t="shared" si="17"/>
        <v>0</v>
      </c>
      <c r="T16" s="75" t="str">
        <f t="shared" si="18"/>
        <v/>
      </c>
      <c r="U16" s="75" t="str">
        <f t="shared" si="19"/>
        <v/>
      </c>
      <c r="V16" s="88">
        <f t="shared" si="20"/>
        <v>0</v>
      </c>
      <c r="W16" s="75" t="str">
        <f t="shared" si="21"/>
        <v/>
      </c>
      <c r="X16" s="85" t="str">
        <f t="shared" si="22"/>
        <v/>
      </c>
      <c r="Y16" s="75" t="str">
        <f t="shared" si="23"/>
        <v/>
      </c>
      <c r="Z16" s="88">
        <f t="shared" si="24"/>
        <v>0</v>
      </c>
      <c r="AA16" s="75" t="str">
        <f t="shared" si="25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44596</v>
      </c>
      <c r="B17" s="48"/>
      <c r="C17" s="49"/>
      <c r="D17" s="42"/>
      <c r="E17" s="50"/>
      <c r="F17" s="51"/>
      <c r="G17" s="75">
        <f t="shared" ref="G17:G18" si="26">IF(E17="",0,CONCATENATE(E17,":",F17))</f>
        <v>0</v>
      </c>
      <c r="H17" s="50"/>
      <c r="I17" s="51"/>
      <c r="J17" s="75">
        <f t="shared" ref="J17:J18" si="27">IF(H17="",0,CONCATENATE(H17,":",I17))</f>
        <v>0</v>
      </c>
      <c r="K17" s="75">
        <f t="shared" ref="K17:K18" si="28">J17-G17</f>
        <v>0</v>
      </c>
      <c r="L17" s="50"/>
      <c r="M17" s="51"/>
      <c r="N17" s="75">
        <f t="shared" ref="N17:N18" si="29">IF(L17="",0,CONCATENATE(L17,":",M17))</f>
        <v>0</v>
      </c>
      <c r="O17" s="50"/>
      <c r="P17" s="51"/>
      <c r="Q17" s="75">
        <f t="shared" ref="Q17:Q18" si="30">IF(O17="",0,CONCATENATE(O17,":",P17))</f>
        <v>0</v>
      </c>
      <c r="R17" s="75">
        <f t="shared" ref="R17:R18" si="31">Q17-N17</f>
        <v>0</v>
      </c>
      <c r="S17" s="85">
        <f t="shared" ref="S17:S18" si="32">K17+R17</f>
        <v>0</v>
      </c>
      <c r="T17" s="75" t="str">
        <f>IF(B17="av",($E$7)*(-1),IF(B17="df",($E$7)*(-1),IF(D17="X","",IF(B17="sd",ROUND(S17-($E$7*(1-$AE$4)),10),IF(S17=0,"",ROUND(S17-$E$7,10))))))</f>
        <v/>
      </c>
      <c r="U17" s="75" t="str">
        <f t="shared" ref="U17:U18" si="33">IF(T17&gt;0,T17,0)</f>
        <v/>
      </c>
      <c r="V17" s="88">
        <f t="shared" ref="V17:V18" si="34">IF(T17&lt;0,T17*(-1),0)</f>
        <v>0</v>
      </c>
      <c r="W17" s="75" t="str">
        <f>IF(U17=V17,U17,IF(V17&gt;0,V17,U17))</f>
        <v/>
      </c>
      <c r="X17" s="85" t="str">
        <f>IF(D17="X",ROUND(S17-$E$7,10),"")</f>
        <v/>
      </c>
      <c r="Y17" s="75" t="str">
        <f t="shared" ref="Y17:Y18" si="35">IF(X17&gt;0,X17,0)</f>
        <v/>
      </c>
      <c r="Z17" s="88">
        <f t="shared" ref="Z17:Z18" si="36">IF(X17&lt;0,X17*(-1),0)</f>
        <v>0</v>
      </c>
      <c r="AA17" s="75" t="str">
        <f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44597</v>
      </c>
      <c r="B18" s="41"/>
      <c r="C18" s="42"/>
      <c r="D18" s="42"/>
      <c r="E18" s="43"/>
      <c r="F18" s="44"/>
      <c r="G18" s="75">
        <f t="shared" si="26"/>
        <v>0</v>
      </c>
      <c r="H18" s="43"/>
      <c r="I18" s="44"/>
      <c r="J18" s="75">
        <f t="shared" si="27"/>
        <v>0</v>
      </c>
      <c r="K18" s="79">
        <f t="shared" si="28"/>
        <v>0</v>
      </c>
      <c r="L18" s="43"/>
      <c r="M18" s="44"/>
      <c r="N18" s="75">
        <f t="shared" si="29"/>
        <v>0</v>
      </c>
      <c r="O18" s="43"/>
      <c r="P18" s="44"/>
      <c r="Q18" s="75">
        <f t="shared" si="30"/>
        <v>0</v>
      </c>
      <c r="R18" s="79">
        <f t="shared" si="31"/>
        <v>0</v>
      </c>
      <c r="S18" s="79">
        <f t="shared" si="32"/>
        <v>0</v>
      </c>
      <c r="T18" s="79" t="str">
        <f t="shared" ref="T18:T19" si="37">IF($D18="X","",IF($S18=0,"",ROUND($S18,10)))</f>
        <v/>
      </c>
      <c r="U18" s="79" t="str">
        <f t="shared" si="33"/>
        <v/>
      </c>
      <c r="V18" s="87">
        <f t="shared" si="34"/>
        <v>0</v>
      </c>
      <c r="W18" s="79" t="str">
        <f t="shared" ref="W18:W19" si="38">IF($D18="X","",IF($S18=0,"",ROUND($S18,10)))</f>
        <v/>
      </c>
      <c r="X18" s="79" t="str">
        <f t="shared" ref="X18:X19" si="39">IF($D18="X",ROUND($S18,10),"")</f>
        <v/>
      </c>
      <c r="Y18" s="79" t="str">
        <f t="shared" si="35"/>
        <v/>
      </c>
      <c r="Z18" s="79">
        <f t="shared" si="36"/>
        <v>0</v>
      </c>
      <c r="AA18" s="79" t="str">
        <f t="shared" ref="AA18:AA19" si="40">IF($D18="X",ROUND($S18,10),"")</f>
        <v/>
      </c>
      <c r="AE18" s="55"/>
      <c r="AL18" s="53"/>
    </row>
    <row r="19" spans="1:38" s="11" customFormat="1" ht="14.25" customHeight="1" x14ac:dyDescent="0.35">
      <c r="A19" s="40">
        <v>44598</v>
      </c>
      <c r="B19" s="41"/>
      <c r="C19" s="42"/>
      <c r="D19" s="42"/>
      <c r="E19" s="43"/>
      <c r="F19" s="44"/>
      <c r="G19" s="75">
        <f t="shared" ref="G19:G23" si="41">IF(E19="",0,CONCATENATE(E19,":",F19))</f>
        <v>0</v>
      </c>
      <c r="H19" s="43"/>
      <c r="I19" s="44"/>
      <c r="J19" s="75">
        <f t="shared" ref="J19:J23" si="42">IF(H19="",0,CONCATENATE(H19,":",I19))</f>
        <v>0</v>
      </c>
      <c r="K19" s="79">
        <f t="shared" ref="K19:K23" si="43">J19-G19</f>
        <v>0</v>
      </c>
      <c r="L19" s="43"/>
      <c r="M19" s="44"/>
      <c r="N19" s="75">
        <f t="shared" ref="N19:N23" si="44">IF(L19="",0,CONCATENATE(L19,":",M19))</f>
        <v>0</v>
      </c>
      <c r="O19" s="43"/>
      <c r="P19" s="44"/>
      <c r="Q19" s="75">
        <f t="shared" ref="Q19:Q23" si="45">IF(O19="",0,CONCATENATE(O19,":",P19))</f>
        <v>0</v>
      </c>
      <c r="R19" s="79">
        <f t="shared" ref="R19:R23" si="46">Q19-N19</f>
        <v>0</v>
      </c>
      <c r="S19" s="79">
        <f t="shared" ref="S19:S23" si="47">K19+R19</f>
        <v>0</v>
      </c>
      <c r="T19" s="79" t="str">
        <f t="shared" si="37"/>
        <v/>
      </c>
      <c r="U19" s="79" t="str">
        <f t="shared" ref="U19:U23" si="48">IF(T19&gt;0,T19,0)</f>
        <v/>
      </c>
      <c r="V19" s="87">
        <f t="shared" ref="V19:V23" si="49">IF(T19&lt;0,T19*(-1),0)</f>
        <v>0</v>
      </c>
      <c r="W19" s="79" t="str">
        <f t="shared" si="38"/>
        <v/>
      </c>
      <c r="X19" s="79" t="str">
        <f t="shared" si="39"/>
        <v/>
      </c>
      <c r="Y19" s="79" t="str">
        <f t="shared" ref="Y19:Y23" si="50">IF(X19&gt;0,X19,0)</f>
        <v/>
      </c>
      <c r="Z19" s="79">
        <f t="shared" ref="Z19:Z23" si="51">IF(X19&lt;0,X19*(-1),0)</f>
        <v>0</v>
      </c>
      <c r="AA19" s="79" t="str">
        <f t="shared" si="40"/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44599</v>
      </c>
      <c r="B20" s="48"/>
      <c r="C20" s="49"/>
      <c r="D20" s="42"/>
      <c r="E20" s="50"/>
      <c r="F20" s="51"/>
      <c r="G20" s="75">
        <f t="shared" ref="G20" si="52">IF(E20="",0,CONCATENATE(E20,":",F20))</f>
        <v>0</v>
      </c>
      <c r="H20" s="50"/>
      <c r="I20" s="51"/>
      <c r="J20" s="75">
        <f t="shared" ref="J20" si="53">IF(H20="",0,CONCATENATE(H20,":",I20))</f>
        <v>0</v>
      </c>
      <c r="K20" s="75">
        <f t="shared" ref="K20" si="54">J20-G20</f>
        <v>0</v>
      </c>
      <c r="L20" s="50"/>
      <c r="M20" s="51"/>
      <c r="N20" s="75">
        <f t="shared" ref="N20" si="55">IF(L20="",0,CONCATENATE(L20,":",M20))</f>
        <v>0</v>
      </c>
      <c r="O20" s="50"/>
      <c r="P20" s="51"/>
      <c r="Q20" s="75">
        <f t="shared" ref="Q20" si="56">IF(O20="",0,CONCATENATE(O20,":",P20))</f>
        <v>0</v>
      </c>
      <c r="R20" s="75">
        <f t="shared" ref="R20" si="57">Q20-N20</f>
        <v>0</v>
      </c>
      <c r="S20" s="85">
        <f t="shared" ref="S20" si="58">K20+R20</f>
        <v>0</v>
      </c>
      <c r="T20" s="75" t="str">
        <f t="shared" ref="T20" si="59">IF(B20="av",($E$7)*(-1),IF(B20="df",($E$7)*(-1),IF(D20="X","",IF(B20="sd",ROUND(S20-($E$7*(1-$AE$4)),10),IF(S20=0,"",ROUND(S20-$E$7,10))))))</f>
        <v/>
      </c>
      <c r="U20" s="75" t="str">
        <f t="shared" ref="U20" si="60">IF(T20&gt;0,T20,0)</f>
        <v/>
      </c>
      <c r="V20" s="88">
        <f t="shared" ref="V20" si="61">IF(T20&lt;0,T20*(-1),0)</f>
        <v>0</v>
      </c>
      <c r="W20" s="75" t="str">
        <f t="shared" ref="W20" si="62">IF(U20=V20,U20,IF(V20&gt;0,V20,U20))</f>
        <v/>
      </c>
      <c r="X20" s="85" t="str">
        <f t="shared" ref="X20" si="63">IF(D20="X",ROUND(S20-$E$7,10),"")</f>
        <v/>
      </c>
      <c r="Y20" s="75" t="str">
        <f t="shared" ref="Y20" si="64">IF(X20&gt;0,X20,0)</f>
        <v/>
      </c>
      <c r="Z20" s="88">
        <f t="shared" ref="Z20" si="65">IF(X20&lt;0,X20*(-1),0)</f>
        <v>0</v>
      </c>
      <c r="AA20" s="75" t="str">
        <f t="shared" ref="AA20" si="66">IF(Y20=Z20,Y20,IF(Z20&gt;0,Z20,Y20))</f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44600</v>
      </c>
      <c r="B21" s="48"/>
      <c r="C21" s="49"/>
      <c r="D21" s="42"/>
      <c r="E21" s="50"/>
      <c r="F21" s="51"/>
      <c r="G21" s="75">
        <f t="shared" si="41"/>
        <v>0</v>
      </c>
      <c r="H21" s="50"/>
      <c r="I21" s="51"/>
      <c r="J21" s="75">
        <f t="shared" si="42"/>
        <v>0</v>
      </c>
      <c r="K21" s="75">
        <f t="shared" si="43"/>
        <v>0</v>
      </c>
      <c r="L21" s="50"/>
      <c r="M21" s="51"/>
      <c r="N21" s="75">
        <f t="shared" si="44"/>
        <v>0</v>
      </c>
      <c r="O21" s="50"/>
      <c r="P21" s="51"/>
      <c r="Q21" s="75">
        <f t="shared" si="45"/>
        <v>0</v>
      </c>
      <c r="R21" s="75">
        <f t="shared" si="46"/>
        <v>0</v>
      </c>
      <c r="S21" s="85">
        <f t="shared" si="47"/>
        <v>0</v>
      </c>
      <c r="T21" s="75" t="str">
        <f t="shared" ref="T21:T23" si="67">IF(B21="av",($E$7)*(-1),IF(B21="df",($E$7)*(-1),IF(D21="X","",IF(B21="sd",ROUND(S21-($E$7*(1-$AE$4)),10),IF(S21=0,"",ROUND(S21-$E$7,10))))))</f>
        <v/>
      </c>
      <c r="U21" s="75" t="str">
        <f t="shared" si="48"/>
        <v/>
      </c>
      <c r="V21" s="88">
        <f t="shared" si="49"/>
        <v>0</v>
      </c>
      <c r="W21" s="75" t="str">
        <f t="shared" ref="W21:W23" si="68">IF(U21=V21,U21,IF(V21&gt;0,V21,U21))</f>
        <v/>
      </c>
      <c r="X21" s="85" t="str">
        <f t="shared" ref="X21:X23" si="69">IF(D21="X",ROUND(S21-$E$7,10),"")</f>
        <v/>
      </c>
      <c r="Y21" s="75" t="str">
        <f t="shared" si="50"/>
        <v/>
      </c>
      <c r="Z21" s="88">
        <f t="shared" si="51"/>
        <v>0</v>
      </c>
      <c r="AA21" s="75" t="str">
        <f t="shared" ref="AA21:AA23" si="70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44601</v>
      </c>
      <c r="B22" s="48"/>
      <c r="C22" s="49"/>
      <c r="D22" s="42"/>
      <c r="E22" s="50"/>
      <c r="F22" s="51"/>
      <c r="G22" s="75">
        <f t="shared" si="41"/>
        <v>0</v>
      </c>
      <c r="H22" s="50"/>
      <c r="I22" s="51"/>
      <c r="J22" s="75">
        <f t="shared" si="42"/>
        <v>0</v>
      </c>
      <c r="K22" s="75">
        <f t="shared" si="43"/>
        <v>0</v>
      </c>
      <c r="L22" s="50"/>
      <c r="M22" s="51"/>
      <c r="N22" s="75">
        <f t="shared" si="44"/>
        <v>0</v>
      </c>
      <c r="O22" s="50"/>
      <c r="P22" s="51"/>
      <c r="Q22" s="75">
        <f t="shared" si="45"/>
        <v>0</v>
      </c>
      <c r="R22" s="75">
        <f t="shared" si="46"/>
        <v>0</v>
      </c>
      <c r="S22" s="85">
        <f t="shared" si="47"/>
        <v>0</v>
      </c>
      <c r="T22" s="75" t="str">
        <f t="shared" si="67"/>
        <v/>
      </c>
      <c r="U22" s="75" t="str">
        <f t="shared" si="48"/>
        <v/>
      </c>
      <c r="V22" s="88">
        <f t="shared" si="49"/>
        <v>0</v>
      </c>
      <c r="W22" s="75" t="str">
        <f t="shared" si="68"/>
        <v/>
      </c>
      <c r="X22" s="85" t="str">
        <f t="shared" si="69"/>
        <v/>
      </c>
      <c r="Y22" s="75" t="str">
        <f t="shared" si="50"/>
        <v/>
      </c>
      <c r="Z22" s="88">
        <f t="shared" si="51"/>
        <v>0</v>
      </c>
      <c r="AA22" s="75" t="str">
        <f t="shared" si="70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44602</v>
      </c>
      <c r="B23" s="48"/>
      <c r="C23" s="49"/>
      <c r="D23" s="42"/>
      <c r="E23" s="50"/>
      <c r="F23" s="51"/>
      <c r="G23" s="75">
        <f t="shared" si="41"/>
        <v>0</v>
      </c>
      <c r="H23" s="50"/>
      <c r="I23" s="51"/>
      <c r="J23" s="75">
        <f t="shared" si="42"/>
        <v>0</v>
      </c>
      <c r="K23" s="75">
        <f t="shared" si="43"/>
        <v>0</v>
      </c>
      <c r="L23" s="50"/>
      <c r="M23" s="51"/>
      <c r="N23" s="75">
        <f t="shared" si="44"/>
        <v>0</v>
      </c>
      <c r="O23" s="50"/>
      <c r="P23" s="51"/>
      <c r="Q23" s="75">
        <f t="shared" si="45"/>
        <v>0</v>
      </c>
      <c r="R23" s="75">
        <f t="shared" si="46"/>
        <v>0</v>
      </c>
      <c r="S23" s="85">
        <f t="shared" si="47"/>
        <v>0</v>
      </c>
      <c r="T23" s="75" t="str">
        <f t="shared" si="67"/>
        <v/>
      </c>
      <c r="U23" s="75" t="str">
        <f t="shared" si="48"/>
        <v/>
      </c>
      <c r="V23" s="88">
        <f t="shared" si="49"/>
        <v>0</v>
      </c>
      <c r="W23" s="75" t="str">
        <f t="shared" si="68"/>
        <v/>
      </c>
      <c r="X23" s="85" t="str">
        <f t="shared" si="69"/>
        <v/>
      </c>
      <c r="Y23" s="75" t="str">
        <f t="shared" si="50"/>
        <v/>
      </c>
      <c r="Z23" s="88">
        <f t="shared" si="51"/>
        <v>0</v>
      </c>
      <c r="AA23" s="75" t="str">
        <f t="shared" si="70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44603</v>
      </c>
      <c r="B24" s="48"/>
      <c r="C24" s="49"/>
      <c r="D24" s="42"/>
      <c r="E24" s="50"/>
      <c r="F24" s="51"/>
      <c r="G24" s="75">
        <f t="shared" ref="G24:G25" si="71">IF(E24="",0,CONCATENATE(E24,":",F24))</f>
        <v>0</v>
      </c>
      <c r="H24" s="50"/>
      <c r="I24" s="51"/>
      <c r="J24" s="75">
        <f t="shared" ref="J24:J25" si="72">IF(H24="",0,CONCATENATE(H24,":",I24))</f>
        <v>0</v>
      </c>
      <c r="K24" s="75">
        <f t="shared" ref="K24:K25" si="73">J24-G24</f>
        <v>0</v>
      </c>
      <c r="L24" s="50"/>
      <c r="M24" s="51"/>
      <c r="N24" s="75">
        <f t="shared" ref="N24:N25" si="74">IF(L24="",0,CONCATENATE(L24,":",M24))</f>
        <v>0</v>
      </c>
      <c r="O24" s="50"/>
      <c r="P24" s="51"/>
      <c r="Q24" s="75">
        <f t="shared" ref="Q24:Q25" si="75">IF(O24="",0,CONCATENATE(O24,":",P24))</f>
        <v>0</v>
      </c>
      <c r="R24" s="75">
        <f t="shared" ref="R24:R25" si="76">Q24-N24</f>
        <v>0</v>
      </c>
      <c r="S24" s="85">
        <f t="shared" ref="S24:S25" si="77">K24+R24</f>
        <v>0</v>
      </c>
      <c r="T24" s="75" t="str">
        <f>IF(B24="av",($E$7)*(-1),IF(B24="df",($E$7)*(-1),IF(D24="X","",IF(B24="sd",ROUND(S24-($E$7*(1-$AE$4)),10),IF(S24=0,"",ROUND(S24-$E$7,10))))))</f>
        <v/>
      </c>
      <c r="U24" s="75" t="str">
        <f t="shared" ref="U24:U25" si="78">IF(T24&gt;0,T24,0)</f>
        <v/>
      </c>
      <c r="V24" s="88">
        <f t="shared" ref="V24:V25" si="79">IF(T24&lt;0,T24*(-1),0)</f>
        <v>0</v>
      </c>
      <c r="W24" s="75" t="str">
        <f>IF(U24=V24,U24,IF(V24&gt;0,V24,U24))</f>
        <v/>
      </c>
      <c r="X24" s="85" t="str">
        <f>IF(D24="X",ROUND(S24-$E$7,10),"")</f>
        <v/>
      </c>
      <c r="Y24" s="75" t="str">
        <f t="shared" ref="Y24:Y25" si="80">IF(X24&gt;0,X24,0)</f>
        <v/>
      </c>
      <c r="Z24" s="88">
        <f t="shared" ref="Z24:Z25" si="81">IF(X24&lt;0,X24*(-1),0)</f>
        <v>0</v>
      </c>
      <c r="AA24" s="75" t="str">
        <f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44604</v>
      </c>
      <c r="B25" s="41"/>
      <c r="C25" s="42"/>
      <c r="D25" s="42"/>
      <c r="E25" s="43"/>
      <c r="F25" s="44"/>
      <c r="G25" s="75">
        <f t="shared" si="71"/>
        <v>0</v>
      </c>
      <c r="H25" s="43"/>
      <c r="I25" s="44"/>
      <c r="J25" s="75">
        <f t="shared" si="72"/>
        <v>0</v>
      </c>
      <c r="K25" s="79">
        <f t="shared" si="73"/>
        <v>0</v>
      </c>
      <c r="L25" s="43"/>
      <c r="M25" s="44"/>
      <c r="N25" s="75">
        <f t="shared" si="74"/>
        <v>0</v>
      </c>
      <c r="O25" s="43"/>
      <c r="P25" s="44"/>
      <c r="Q25" s="75">
        <f t="shared" si="75"/>
        <v>0</v>
      </c>
      <c r="R25" s="79">
        <f t="shared" si="76"/>
        <v>0</v>
      </c>
      <c r="S25" s="79">
        <f t="shared" si="77"/>
        <v>0</v>
      </c>
      <c r="T25" s="79" t="str">
        <f t="shared" ref="T25:T26" si="82">IF($D25="X","",IF($S25=0,"",ROUND($S25,10)))</f>
        <v/>
      </c>
      <c r="U25" s="79" t="str">
        <f t="shared" si="78"/>
        <v/>
      </c>
      <c r="V25" s="87">
        <f t="shared" si="79"/>
        <v>0</v>
      </c>
      <c r="W25" s="79" t="str">
        <f t="shared" ref="W25:W26" si="83">IF($D25="X","",IF($S25=0,"",ROUND($S25,10)))</f>
        <v/>
      </c>
      <c r="X25" s="79" t="str">
        <f t="shared" ref="X25:X26" si="84">IF($D25="X",ROUND($S25,10),"")</f>
        <v/>
      </c>
      <c r="Y25" s="79" t="str">
        <f t="shared" si="80"/>
        <v/>
      </c>
      <c r="Z25" s="79">
        <f t="shared" si="81"/>
        <v>0</v>
      </c>
      <c r="AA25" s="79" t="str">
        <f t="shared" ref="AA25:AA26" si="85">IF($D25="X",ROUND($S25,10),"")</f>
        <v/>
      </c>
      <c r="AC25" s="45" t="s">
        <v>37</v>
      </c>
      <c r="AD25" s="45"/>
      <c r="AE25" s="46">
        <f>AE23+(AE24*0.5)+Jan!AE25</f>
        <v>0</v>
      </c>
    </row>
    <row r="26" spans="1:38" s="11" customFormat="1" ht="14.25" customHeight="1" x14ac:dyDescent="0.35">
      <c r="A26" s="40">
        <v>44605</v>
      </c>
      <c r="B26" s="41"/>
      <c r="C26" s="42"/>
      <c r="D26" s="42"/>
      <c r="E26" s="43"/>
      <c r="F26" s="44"/>
      <c r="G26" s="75">
        <f t="shared" ref="G26:G30" si="86">IF(E26="",0,CONCATENATE(E26,":",F26))</f>
        <v>0</v>
      </c>
      <c r="H26" s="43"/>
      <c r="I26" s="44"/>
      <c r="J26" s="75">
        <f t="shared" ref="J26:J30" si="87">IF(H26="",0,CONCATENATE(H26,":",I26))</f>
        <v>0</v>
      </c>
      <c r="K26" s="79">
        <f t="shared" ref="K26:K30" si="88">J26-G26</f>
        <v>0</v>
      </c>
      <c r="L26" s="43"/>
      <c r="M26" s="44"/>
      <c r="N26" s="75">
        <f t="shared" ref="N26:N30" si="89">IF(L26="",0,CONCATENATE(L26,":",M26))</f>
        <v>0</v>
      </c>
      <c r="O26" s="43"/>
      <c r="P26" s="44"/>
      <c r="Q26" s="75">
        <f t="shared" ref="Q26:Q30" si="90">IF(O26="",0,CONCATENATE(O26,":",P26))</f>
        <v>0</v>
      </c>
      <c r="R26" s="79">
        <f t="shared" ref="R26:R30" si="91">Q26-N26</f>
        <v>0</v>
      </c>
      <c r="S26" s="79">
        <f t="shared" ref="S26:S30" si="92">K26+R26</f>
        <v>0</v>
      </c>
      <c r="T26" s="79" t="str">
        <f t="shared" si="82"/>
        <v/>
      </c>
      <c r="U26" s="79" t="str">
        <f t="shared" ref="U26:U30" si="93">IF(T26&gt;0,T26,0)</f>
        <v/>
      </c>
      <c r="V26" s="87">
        <f t="shared" ref="V26:V30" si="94">IF(T26&lt;0,T26*(-1),0)</f>
        <v>0</v>
      </c>
      <c r="W26" s="79" t="str">
        <f t="shared" si="83"/>
        <v/>
      </c>
      <c r="X26" s="79" t="str">
        <f t="shared" si="84"/>
        <v/>
      </c>
      <c r="Y26" s="79" t="str">
        <f t="shared" ref="Y26:Y30" si="95">IF(X26&gt;0,X26,0)</f>
        <v/>
      </c>
      <c r="Z26" s="79">
        <f t="shared" ref="Z26:Z30" si="96">IF(X26&lt;0,X26*(-1),0)</f>
        <v>0</v>
      </c>
      <c r="AA26" s="79" t="str">
        <f t="shared" si="85"/>
        <v/>
      </c>
      <c r="AE26" s="25"/>
    </row>
    <row r="27" spans="1:38" s="11" customFormat="1" ht="14.25" customHeight="1" x14ac:dyDescent="0.35">
      <c r="A27" s="47">
        <v>44606</v>
      </c>
      <c r="B27" s="48"/>
      <c r="C27" s="49"/>
      <c r="D27" s="42"/>
      <c r="E27" s="50"/>
      <c r="F27" s="51"/>
      <c r="G27" s="75">
        <f t="shared" ref="G27" si="97">IF(E27="",0,CONCATENATE(E27,":",F27))</f>
        <v>0</v>
      </c>
      <c r="H27" s="50"/>
      <c r="I27" s="51"/>
      <c r="J27" s="75">
        <f t="shared" ref="J27" si="98">IF(H27="",0,CONCATENATE(H27,":",I27))</f>
        <v>0</v>
      </c>
      <c r="K27" s="75">
        <f t="shared" ref="K27" si="99">J27-G27</f>
        <v>0</v>
      </c>
      <c r="L27" s="50"/>
      <c r="M27" s="51"/>
      <c r="N27" s="75">
        <f t="shared" ref="N27" si="100">IF(L27="",0,CONCATENATE(L27,":",M27))</f>
        <v>0</v>
      </c>
      <c r="O27" s="50"/>
      <c r="P27" s="51"/>
      <c r="Q27" s="75">
        <f t="shared" ref="Q27" si="101">IF(O27="",0,CONCATENATE(O27,":",P27))</f>
        <v>0</v>
      </c>
      <c r="R27" s="75">
        <f t="shared" ref="R27" si="102">Q27-N27</f>
        <v>0</v>
      </c>
      <c r="S27" s="85">
        <f t="shared" ref="S27" si="103">K27+R27</f>
        <v>0</v>
      </c>
      <c r="T27" s="75" t="str">
        <f t="shared" ref="T27" si="104">IF(B27="av",($E$7)*(-1),IF(B27="df",($E$7)*(-1),IF(D27="X","",IF(B27="sd",ROUND(S27-($E$7*(1-$AE$4)),10),IF(S27=0,"",ROUND(S27-$E$7,10))))))</f>
        <v/>
      </c>
      <c r="U27" s="75" t="str">
        <f t="shared" ref="U27" si="105">IF(T27&gt;0,T27,0)</f>
        <v/>
      </c>
      <c r="V27" s="88">
        <f t="shared" ref="V27" si="106">IF(T27&lt;0,T27*(-1),0)</f>
        <v>0</v>
      </c>
      <c r="W27" s="75" t="str">
        <f t="shared" ref="W27" si="107">IF(U27=V27,U27,IF(V27&gt;0,V27,U27))</f>
        <v/>
      </c>
      <c r="X27" s="85" t="str">
        <f t="shared" ref="X27" si="108">IF(D27="X",ROUND(S27-$E$7,10),"")</f>
        <v/>
      </c>
      <c r="Y27" s="75" t="str">
        <f t="shared" ref="Y27" si="109">IF(X27&gt;0,X27,0)</f>
        <v/>
      </c>
      <c r="Z27" s="88">
        <f t="shared" ref="Z27" si="110">IF(X27&lt;0,X27*(-1),0)</f>
        <v>0</v>
      </c>
      <c r="AA27" s="75" t="str">
        <f t="shared" ref="AA27" si="111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44607</v>
      </c>
      <c r="B28" s="48"/>
      <c r="C28" s="49"/>
      <c r="D28" s="42"/>
      <c r="E28" s="50"/>
      <c r="F28" s="51"/>
      <c r="G28" s="75">
        <f t="shared" si="86"/>
        <v>0</v>
      </c>
      <c r="H28" s="50"/>
      <c r="I28" s="51"/>
      <c r="J28" s="75">
        <f t="shared" si="87"/>
        <v>0</v>
      </c>
      <c r="K28" s="75">
        <f t="shared" si="88"/>
        <v>0</v>
      </c>
      <c r="L28" s="50"/>
      <c r="M28" s="51"/>
      <c r="N28" s="75">
        <f t="shared" si="89"/>
        <v>0</v>
      </c>
      <c r="O28" s="50"/>
      <c r="P28" s="51"/>
      <c r="Q28" s="75">
        <f t="shared" si="90"/>
        <v>0</v>
      </c>
      <c r="R28" s="75">
        <f t="shared" si="91"/>
        <v>0</v>
      </c>
      <c r="S28" s="85">
        <f t="shared" si="92"/>
        <v>0</v>
      </c>
      <c r="T28" s="75" t="str">
        <f t="shared" ref="T28:T30" si="112">IF(B28="av",($E$7)*(-1),IF(B28="df",($E$7)*(-1),IF(D28="X","",IF(B28="sd",ROUND(S28-($E$7*(1-$AE$4)),10),IF(S28=0,"",ROUND(S28-$E$7,10))))))</f>
        <v/>
      </c>
      <c r="U28" s="75" t="str">
        <f t="shared" si="93"/>
        <v/>
      </c>
      <c r="V28" s="88">
        <f t="shared" si="94"/>
        <v>0</v>
      </c>
      <c r="W28" s="75" t="str">
        <f t="shared" ref="W28:W30" si="113">IF(U28=V28,U28,IF(V28&gt;0,V28,U28))</f>
        <v/>
      </c>
      <c r="X28" s="85" t="str">
        <f t="shared" ref="X28:X30" si="114">IF(D28="X",ROUND(S28-$E$7,10),"")</f>
        <v/>
      </c>
      <c r="Y28" s="75" t="str">
        <f t="shared" si="95"/>
        <v/>
      </c>
      <c r="Z28" s="88">
        <f t="shared" si="96"/>
        <v>0</v>
      </c>
      <c r="AA28" s="75" t="str">
        <f t="shared" ref="AA28:AA30" si="115">IF(Y28=Z28,Y28,IF(Z28&gt;0,Z28,Y28))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44608</v>
      </c>
      <c r="B29" s="48"/>
      <c r="C29" s="49"/>
      <c r="D29" s="42"/>
      <c r="E29" s="50"/>
      <c r="F29" s="51"/>
      <c r="G29" s="75">
        <f t="shared" si="86"/>
        <v>0</v>
      </c>
      <c r="H29" s="50"/>
      <c r="I29" s="51"/>
      <c r="J29" s="75">
        <f t="shared" si="87"/>
        <v>0</v>
      </c>
      <c r="K29" s="75">
        <f t="shared" si="88"/>
        <v>0</v>
      </c>
      <c r="L29" s="50"/>
      <c r="M29" s="51"/>
      <c r="N29" s="75">
        <f t="shared" si="89"/>
        <v>0</v>
      </c>
      <c r="O29" s="50"/>
      <c r="P29" s="51"/>
      <c r="Q29" s="75">
        <f t="shared" si="90"/>
        <v>0</v>
      </c>
      <c r="R29" s="75">
        <f t="shared" si="91"/>
        <v>0</v>
      </c>
      <c r="S29" s="85">
        <f t="shared" si="92"/>
        <v>0</v>
      </c>
      <c r="T29" s="75" t="str">
        <f t="shared" si="112"/>
        <v/>
      </c>
      <c r="U29" s="75" t="str">
        <f t="shared" si="93"/>
        <v/>
      </c>
      <c r="V29" s="88">
        <f t="shared" si="94"/>
        <v>0</v>
      </c>
      <c r="W29" s="75" t="str">
        <f t="shared" si="113"/>
        <v/>
      </c>
      <c r="X29" s="85" t="str">
        <f t="shared" si="114"/>
        <v/>
      </c>
      <c r="Y29" s="75" t="str">
        <f t="shared" si="95"/>
        <v/>
      </c>
      <c r="Z29" s="88">
        <f t="shared" si="96"/>
        <v>0</v>
      </c>
      <c r="AA29" s="75" t="str">
        <f t="shared" si="115"/>
        <v/>
      </c>
      <c r="AC29" s="45" t="s">
        <v>39</v>
      </c>
      <c r="AD29" s="92">
        <f>AD28+Jan!AD29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44609</v>
      </c>
      <c r="B30" s="48"/>
      <c r="C30" s="49"/>
      <c r="D30" s="42"/>
      <c r="E30" s="50"/>
      <c r="F30" s="51"/>
      <c r="G30" s="75">
        <f t="shared" si="86"/>
        <v>0</v>
      </c>
      <c r="H30" s="50"/>
      <c r="I30" s="51"/>
      <c r="J30" s="75">
        <f t="shared" si="87"/>
        <v>0</v>
      </c>
      <c r="K30" s="75">
        <f t="shared" si="88"/>
        <v>0</v>
      </c>
      <c r="L30" s="50"/>
      <c r="M30" s="51"/>
      <c r="N30" s="75">
        <f t="shared" si="89"/>
        <v>0</v>
      </c>
      <c r="O30" s="50"/>
      <c r="P30" s="51"/>
      <c r="Q30" s="75">
        <f t="shared" si="90"/>
        <v>0</v>
      </c>
      <c r="R30" s="75">
        <f t="shared" si="91"/>
        <v>0</v>
      </c>
      <c r="S30" s="85">
        <f t="shared" si="92"/>
        <v>0</v>
      </c>
      <c r="T30" s="75" t="str">
        <f t="shared" si="112"/>
        <v/>
      </c>
      <c r="U30" s="75" t="str">
        <f t="shared" si="93"/>
        <v/>
      </c>
      <c r="V30" s="88">
        <f t="shared" si="94"/>
        <v>0</v>
      </c>
      <c r="W30" s="75" t="str">
        <f t="shared" si="113"/>
        <v/>
      </c>
      <c r="X30" s="85" t="str">
        <f t="shared" si="114"/>
        <v/>
      </c>
      <c r="Y30" s="75" t="str">
        <f t="shared" si="95"/>
        <v/>
      </c>
      <c r="Z30" s="88">
        <f t="shared" si="96"/>
        <v>0</v>
      </c>
      <c r="AA30" s="75" t="str">
        <f t="shared" si="115"/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44610</v>
      </c>
      <c r="B31" s="48"/>
      <c r="C31" s="49"/>
      <c r="D31" s="42"/>
      <c r="E31" s="50"/>
      <c r="F31" s="51"/>
      <c r="G31" s="75">
        <f t="shared" ref="G31:G32" si="116">IF(E31="",0,CONCATENATE(E31,":",F31))</f>
        <v>0</v>
      </c>
      <c r="H31" s="50"/>
      <c r="I31" s="51"/>
      <c r="J31" s="75">
        <f t="shared" ref="J31:J32" si="117">IF(H31="",0,CONCATENATE(H31,":",I31))</f>
        <v>0</v>
      </c>
      <c r="K31" s="75">
        <f t="shared" ref="K31:K32" si="118">J31-G31</f>
        <v>0</v>
      </c>
      <c r="L31" s="50"/>
      <c r="M31" s="51"/>
      <c r="N31" s="75">
        <f t="shared" ref="N31:N32" si="119">IF(L31="",0,CONCATENATE(L31,":",M31))</f>
        <v>0</v>
      </c>
      <c r="O31" s="50"/>
      <c r="P31" s="51"/>
      <c r="Q31" s="75">
        <f t="shared" ref="Q31:Q32" si="120">IF(O31="",0,CONCATENATE(O31,":",P31))</f>
        <v>0</v>
      </c>
      <c r="R31" s="75">
        <f t="shared" ref="R31:R32" si="121">Q31-N31</f>
        <v>0</v>
      </c>
      <c r="S31" s="85">
        <f t="shared" ref="S31:S32" si="122">K31+R31</f>
        <v>0</v>
      </c>
      <c r="T31" s="75" t="str">
        <f t="shared" ref="T31" si="123">IF(B31="av",($E$7)*(-1),IF(B31="df",($E$7)*(-1),IF(D31="X","",IF(B31="sd",ROUND(S31-($E$7*(1-$AE$4)),10),IF(S31=0,"",ROUND(S31-$E$7,10))))))</f>
        <v/>
      </c>
      <c r="U31" s="75" t="str">
        <f t="shared" ref="U31:U32" si="124">IF(T31&gt;0,T31,0)</f>
        <v/>
      </c>
      <c r="V31" s="88">
        <f t="shared" ref="V31:V32" si="125">IF(T31&lt;0,T31*(-1),0)</f>
        <v>0</v>
      </c>
      <c r="W31" s="75" t="str">
        <f t="shared" ref="W31" si="126">IF(U31=V31,U31,IF(V31&gt;0,V31,U31))</f>
        <v/>
      </c>
      <c r="X31" s="85" t="str">
        <f t="shared" ref="X31" si="127">IF(D31="X",ROUND(S31-$E$7,10),"")</f>
        <v/>
      </c>
      <c r="Y31" s="75" t="str">
        <f t="shared" ref="Y31:Y32" si="128">IF(X31&gt;0,X31,0)</f>
        <v/>
      </c>
      <c r="Z31" s="88">
        <f t="shared" ref="Z31:Z32" si="129">IF(X31&lt;0,X31*(-1),0)</f>
        <v>0</v>
      </c>
      <c r="AA31" s="75" t="str">
        <f t="shared" ref="AA31" si="130">IF(Y31=Z31,Y31,IF(Z31&gt;0,Z31,Y31))</f>
        <v/>
      </c>
      <c r="AE31" s="25"/>
    </row>
    <row r="32" spans="1:38" s="11" customFormat="1" ht="14.25" customHeight="1" x14ac:dyDescent="0.35">
      <c r="A32" s="40">
        <v>44611</v>
      </c>
      <c r="B32" s="41"/>
      <c r="C32" s="42"/>
      <c r="D32" s="42"/>
      <c r="E32" s="43"/>
      <c r="F32" s="44"/>
      <c r="G32" s="75">
        <f t="shared" si="116"/>
        <v>0</v>
      </c>
      <c r="H32" s="43"/>
      <c r="I32" s="44"/>
      <c r="J32" s="75">
        <f t="shared" si="117"/>
        <v>0</v>
      </c>
      <c r="K32" s="79">
        <f t="shared" si="118"/>
        <v>0</v>
      </c>
      <c r="L32" s="43"/>
      <c r="M32" s="44"/>
      <c r="N32" s="75">
        <f t="shared" si="119"/>
        <v>0</v>
      </c>
      <c r="O32" s="43"/>
      <c r="P32" s="44"/>
      <c r="Q32" s="75">
        <f t="shared" si="120"/>
        <v>0</v>
      </c>
      <c r="R32" s="79">
        <f t="shared" si="121"/>
        <v>0</v>
      </c>
      <c r="S32" s="79">
        <f t="shared" si="122"/>
        <v>0</v>
      </c>
      <c r="T32" s="79" t="str">
        <f t="shared" ref="T32:T33" si="131">IF($D32="X","",IF($S32=0,"",ROUND($S32,10)))</f>
        <v/>
      </c>
      <c r="U32" s="79" t="str">
        <f t="shared" si="124"/>
        <v/>
      </c>
      <c r="V32" s="87">
        <f t="shared" si="125"/>
        <v>0</v>
      </c>
      <c r="W32" s="79" t="str">
        <f t="shared" ref="W32:W33" si="132">IF($D32="X","",IF($S32=0,"",ROUND($S32,10)))</f>
        <v/>
      </c>
      <c r="X32" s="79" t="str">
        <f t="shared" ref="X32:X33" si="133">IF($D32="X",ROUND($S32,10),"")</f>
        <v/>
      </c>
      <c r="Y32" s="79" t="str">
        <f t="shared" si="128"/>
        <v/>
      </c>
      <c r="Z32" s="79">
        <f t="shared" si="129"/>
        <v>0</v>
      </c>
      <c r="AA32" s="79" t="str">
        <f t="shared" ref="AA32:AA33" si="134">IF($D32="X",ROUND($S32,10),"")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0">
        <v>44612</v>
      </c>
      <c r="B33" s="41"/>
      <c r="C33" s="42"/>
      <c r="D33" s="42"/>
      <c r="E33" s="43"/>
      <c r="F33" s="44"/>
      <c r="G33" s="75">
        <f t="shared" ref="G33:G37" si="135">IF(E33="",0,CONCATENATE(E33,":",F33))</f>
        <v>0</v>
      </c>
      <c r="H33" s="43"/>
      <c r="I33" s="44"/>
      <c r="J33" s="75">
        <f t="shared" ref="J33:J37" si="136">IF(H33="",0,CONCATENATE(H33,":",I33))</f>
        <v>0</v>
      </c>
      <c r="K33" s="79">
        <f t="shared" ref="K33:K37" si="137">J33-G33</f>
        <v>0</v>
      </c>
      <c r="L33" s="43"/>
      <c r="M33" s="44"/>
      <c r="N33" s="75">
        <f t="shared" ref="N33:N37" si="138">IF(L33="",0,CONCATENATE(L33,":",M33))</f>
        <v>0</v>
      </c>
      <c r="O33" s="43"/>
      <c r="P33" s="44"/>
      <c r="Q33" s="75">
        <f t="shared" ref="Q33:Q37" si="139">IF(O33="",0,CONCATENATE(O33,":",P33))</f>
        <v>0</v>
      </c>
      <c r="R33" s="79">
        <f t="shared" ref="R33:R37" si="140">Q33-N33</f>
        <v>0</v>
      </c>
      <c r="S33" s="79">
        <f t="shared" ref="S33:S37" si="141">K33+R33</f>
        <v>0</v>
      </c>
      <c r="T33" s="79" t="str">
        <f t="shared" si="131"/>
        <v/>
      </c>
      <c r="U33" s="79" t="str">
        <f t="shared" ref="U33:U37" si="142">IF(T33&gt;0,T33,0)</f>
        <v/>
      </c>
      <c r="V33" s="87">
        <f t="shared" ref="V33:V37" si="143">IF(T33&lt;0,T33*(-1),0)</f>
        <v>0</v>
      </c>
      <c r="W33" s="79" t="str">
        <f t="shared" si="132"/>
        <v/>
      </c>
      <c r="X33" s="79" t="str">
        <f t="shared" si="133"/>
        <v/>
      </c>
      <c r="Y33" s="79" t="str">
        <f t="shared" ref="Y33:Y37" si="144">IF(X33&gt;0,X33,0)</f>
        <v/>
      </c>
      <c r="Z33" s="79">
        <f t="shared" ref="Z33:Z37" si="145">IF(X33&lt;0,X33*(-1),0)</f>
        <v>0</v>
      </c>
      <c r="AA33" s="79" t="str">
        <f t="shared" si="134"/>
        <v/>
      </c>
      <c r="AC33" s="58" t="s">
        <v>42</v>
      </c>
      <c r="AD33" s="58"/>
      <c r="AE33" s="60">
        <f>IF($AE$5-(COUNTIF(B$14:B$44,"f")+($AE$5-Jan!AE33))&gt;-1,Jan!AE33-COUNTIF(B$14:B$44,"f"),0)</f>
        <v>25</v>
      </c>
    </row>
    <row r="34" spans="1:31" s="11" customFormat="1" ht="14.25" customHeight="1" x14ac:dyDescent="0.35">
      <c r="A34" s="47">
        <v>44613</v>
      </c>
      <c r="B34" s="48"/>
      <c r="C34" s="49"/>
      <c r="D34" s="42"/>
      <c r="E34" s="50"/>
      <c r="F34" s="51"/>
      <c r="G34" s="75">
        <f t="shared" ref="G34" si="146">IF(E34="",0,CONCATENATE(E34,":",F34))</f>
        <v>0</v>
      </c>
      <c r="H34" s="50"/>
      <c r="I34" s="51"/>
      <c r="J34" s="75">
        <f t="shared" ref="J34" si="147">IF(H34="",0,CONCATENATE(H34,":",I34))</f>
        <v>0</v>
      </c>
      <c r="K34" s="75">
        <f t="shared" ref="K34" si="148">J34-G34</f>
        <v>0</v>
      </c>
      <c r="L34" s="50"/>
      <c r="M34" s="51"/>
      <c r="N34" s="75">
        <f t="shared" ref="N34" si="149">IF(L34="",0,CONCATENATE(L34,":",M34))</f>
        <v>0</v>
      </c>
      <c r="O34" s="50"/>
      <c r="P34" s="51"/>
      <c r="Q34" s="75">
        <f t="shared" ref="Q34" si="150">IF(O34="",0,CONCATENATE(O34,":",P34))</f>
        <v>0</v>
      </c>
      <c r="R34" s="75">
        <f t="shared" ref="R34" si="151">Q34-N34</f>
        <v>0</v>
      </c>
      <c r="S34" s="85">
        <f t="shared" ref="S34" si="152">K34+R34</f>
        <v>0</v>
      </c>
      <c r="T34" s="75" t="str">
        <f t="shared" ref="T34" si="153">IF(B34="av",($E$7)*(-1),IF(B34="df",($E$7)*(-1),IF(D34="X","",IF(B34="sd",ROUND(S34-($E$7*(1-$AE$4)),10),IF(S34=0,"",ROUND(S34-$E$7,10))))))</f>
        <v/>
      </c>
      <c r="U34" s="75" t="str">
        <f t="shared" ref="U34" si="154">IF(T34&gt;0,T34,0)</f>
        <v/>
      </c>
      <c r="V34" s="88">
        <f t="shared" ref="V34" si="155">IF(T34&lt;0,T34*(-1),0)</f>
        <v>0</v>
      </c>
      <c r="W34" s="75" t="str">
        <f t="shared" ref="W34" si="156">IF(U34=V34,U34,IF(V34&gt;0,V34,U34))</f>
        <v/>
      </c>
      <c r="X34" s="85" t="str">
        <f t="shared" ref="X34" si="157">IF(D34="X",ROUND(S34-$E$7,10),"")</f>
        <v/>
      </c>
      <c r="Y34" s="75" t="str">
        <f t="shared" ref="Y34" si="158">IF(X34&gt;0,X34,0)</f>
        <v/>
      </c>
      <c r="Z34" s="88">
        <f t="shared" ref="Z34" si="159">IF(X34&lt;0,X34*(-1),0)</f>
        <v>0</v>
      </c>
      <c r="AA34" s="75" t="str">
        <f t="shared" ref="AA34" si="160">IF(Y34=Z34,Y34,IF(Z34&gt;0,Z34,Y34))</f>
        <v/>
      </c>
      <c r="AC34" s="61" t="s">
        <v>43</v>
      </c>
      <c r="AD34" s="61"/>
      <c r="AE34" s="46">
        <f>IF(Jan!AE34&gt;0,Jan!AE34+COUNTIF(B$14:B$44,"f"),IF(COUNTIF(B$14:B$44,"f")&gt;Jan!AE33,COUNTIF(B$14:B$44,"f")-Jan!AE33,0))</f>
        <v>0</v>
      </c>
    </row>
    <row r="35" spans="1:31" s="11" customFormat="1" ht="14.25" customHeight="1" x14ac:dyDescent="0.35">
      <c r="A35" s="47">
        <v>44614</v>
      </c>
      <c r="B35" s="48"/>
      <c r="C35" s="49"/>
      <c r="D35" s="42"/>
      <c r="E35" s="50"/>
      <c r="F35" s="51"/>
      <c r="G35" s="75">
        <f t="shared" si="135"/>
        <v>0</v>
      </c>
      <c r="H35" s="50"/>
      <c r="I35" s="51"/>
      <c r="J35" s="75">
        <f t="shared" si="136"/>
        <v>0</v>
      </c>
      <c r="K35" s="75">
        <f t="shared" si="137"/>
        <v>0</v>
      </c>
      <c r="L35" s="50"/>
      <c r="M35" s="51"/>
      <c r="N35" s="75">
        <f t="shared" si="138"/>
        <v>0</v>
      </c>
      <c r="O35" s="50"/>
      <c r="P35" s="51"/>
      <c r="Q35" s="75">
        <f t="shared" si="139"/>
        <v>0</v>
      </c>
      <c r="R35" s="75">
        <f t="shared" si="140"/>
        <v>0</v>
      </c>
      <c r="S35" s="85">
        <f t="shared" si="141"/>
        <v>0</v>
      </c>
      <c r="T35" s="75" t="str">
        <f t="shared" ref="T35:T37" si="161">IF(B35="av",($E$7)*(-1),IF(B35="df",($E$7)*(-1),IF(D35="X","",IF(B35="sd",ROUND(S35-($E$7*(1-$AE$4)),10),IF(S35=0,"",ROUND(S35-$E$7,10))))))</f>
        <v/>
      </c>
      <c r="U35" s="75" t="str">
        <f t="shared" si="142"/>
        <v/>
      </c>
      <c r="V35" s="88">
        <f t="shared" si="143"/>
        <v>0</v>
      </c>
      <c r="W35" s="75" t="str">
        <f t="shared" ref="W35:W37" si="162">IF(U35=V35,U35,IF(V35&gt;0,V35,U35))</f>
        <v/>
      </c>
      <c r="X35" s="85" t="str">
        <f t="shared" ref="X35:X37" si="163">IF(D35="X",ROUND(S35-$E$7,10),"")</f>
        <v/>
      </c>
      <c r="Y35" s="75" t="str">
        <f t="shared" si="144"/>
        <v/>
      </c>
      <c r="Z35" s="88">
        <f t="shared" si="145"/>
        <v>0</v>
      </c>
      <c r="AA35" s="75" t="str">
        <f t="shared" ref="AA35:AA37" si="164">IF(Y35=Z35,Y35,IF(Z35&gt;0,Z35,Y35))</f>
        <v/>
      </c>
      <c r="AC35" s="58" t="s">
        <v>44</v>
      </c>
      <c r="AD35" s="58"/>
      <c r="AE35" s="60">
        <f>IF($AE$6-(COUNTIF(B$14:B$44,"s")+($AE$6-Jan!AE35))&gt;-1,Jan!AE35-COUNTIF(B$14:B$44,"s"),0)</f>
        <v>0</v>
      </c>
    </row>
    <row r="36" spans="1:31" s="11" customFormat="1" ht="14.25" customHeight="1" x14ac:dyDescent="0.35">
      <c r="A36" s="47">
        <v>44615</v>
      </c>
      <c r="B36" s="48"/>
      <c r="C36" s="49"/>
      <c r="D36" s="42"/>
      <c r="E36" s="50"/>
      <c r="F36" s="51"/>
      <c r="G36" s="75">
        <f t="shared" si="135"/>
        <v>0</v>
      </c>
      <c r="H36" s="50"/>
      <c r="I36" s="51"/>
      <c r="J36" s="75">
        <f t="shared" si="136"/>
        <v>0</v>
      </c>
      <c r="K36" s="75">
        <f t="shared" si="137"/>
        <v>0</v>
      </c>
      <c r="L36" s="50"/>
      <c r="M36" s="51"/>
      <c r="N36" s="75">
        <f t="shared" si="138"/>
        <v>0</v>
      </c>
      <c r="O36" s="50"/>
      <c r="P36" s="51"/>
      <c r="Q36" s="75">
        <f t="shared" si="139"/>
        <v>0</v>
      </c>
      <c r="R36" s="75">
        <f t="shared" si="140"/>
        <v>0</v>
      </c>
      <c r="S36" s="85">
        <f t="shared" si="141"/>
        <v>0</v>
      </c>
      <c r="T36" s="75" t="str">
        <f t="shared" si="161"/>
        <v/>
      </c>
      <c r="U36" s="75" t="str">
        <f t="shared" si="142"/>
        <v/>
      </c>
      <c r="V36" s="88">
        <f t="shared" si="143"/>
        <v>0</v>
      </c>
      <c r="W36" s="75" t="str">
        <f t="shared" si="162"/>
        <v/>
      </c>
      <c r="X36" s="85" t="str">
        <f t="shared" si="163"/>
        <v/>
      </c>
      <c r="Y36" s="75" t="str">
        <f t="shared" si="144"/>
        <v/>
      </c>
      <c r="Z36" s="88">
        <f t="shared" si="145"/>
        <v>0</v>
      </c>
      <c r="AA36" s="75" t="str">
        <f t="shared" si="164"/>
        <v/>
      </c>
      <c r="AC36" s="58" t="s">
        <v>45</v>
      </c>
      <c r="AD36" s="58"/>
      <c r="AE36" s="46">
        <f>COUNTIF(B$14:B$44,"vp")+Jan!AE36</f>
        <v>0</v>
      </c>
    </row>
    <row r="37" spans="1:31" s="11" customFormat="1" ht="14.25" customHeight="1" x14ac:dyDescent="0.35">
      <c r="A37" s="47">
        <v>44616</v>
      </c>
      <c r="B37" s="48"/>
      <c r="C37" s="49"/>
      <c r="D37" s="42"/>
      <c r="E37" s="50"/>
      <c r="F37" s="51"/>
      <c r="G37" s="75">
        <f t="shared" si="135"/>
        <v>0</v>
      </c>
      <c r="H37" s="50"/>
      <c r="I37" s="51"/>
      <c r="J37" s="75">
        <f t="shared" si="136"/>
        <v>0</v>
      </c>
      <c r="K37" s="75">
        <f t="shared" si="137"/>
        <v>0</v>
      </c>
      <c r="L37" s="50"/>
      <c r="M37" s="51"/>
      <c r="N37" s="75">
        <f t="shared" si="138"/>
        <v>0</v>
      </c>
      <c r="O37" s="50"/>
      <c r="P37" s="51"/>
      <c r="Q37" s="75">
        <f t="shared" si="139"/>
        <v>0</v>
      </c>
      <c r="R37" s="75">
        <f t="shared" si="140"/>
        <v>0</v>
      </c>
      <c r="S37" s="85">
        <f t="shared" si="141"/>
        <v>0</v>
      </c>
      <c r="T37" s="75" t="str">
        <f t="shared" si="161"/>
        <v/>
      </c>
      <c r="U37" s="75" t="str">
        <f t="shared" si="142"/>
        <v/>
      </c>
      <c r="V37" s="88">
        <f t="shared" si="143"/>
        <v>0</v>
      </c>
      <c r="W37" s="75" t="str">
        <f t="shared" si="162"/>
        <v/>
      </c>
      <c r="X37" s="85" t="str">
        <f t="shared" si="163"/>
        <v/>
      </c>
      <c r="Y37" s="75" t="str">
        <f t="shared" si="144"/>
        <v/>
      </c>
      <c r="Z37" s="88">
        <f t="shared" si="145"/>
        <v>0</v>
      </c>
      <c r="AA37" s="75" t="str">
        <f t="shared" si="164"/>
        <v/>
      </c>
      <c r="AC37" s="58" t="s">
        <v>46</v>
      </c>
      <c r="AD37" s="58"/>
      <c r="AE37" s="46">
        <f>COUNTIF(B$14:B$44,"sb")+Jan!AE37</f>
        <v>0</v>
      </c>
    </row>
    <row r="38" spans="1:31" s="11" customFormat="1" ht="14.25" customHeight="1" x14ac:dyDescent="0.35">
      <c r="A38" s="47">
        <v>44617</v>
      </c>
      <c r="B38" s="48"/>
      <c r="C38" s="49"/>
      <c r="D38" s="42"/>
      <c r="E38" s="50"/>
      <c r="F38" s="51"/>
      <c r="G38" s="75">
        <f t="shared" ref="G38:G39" si="165">IF(E38="",0,CONCATENATE(E38,":",F38))</f>
        <v>0</v>
      </c>
      <c r="H38" s="50"/>
      <c r="I38" s="51"/>
      <c r="J38" s="75">
        <f t="shared" ref="J38:J39" si="166">IF(H38="",0,CONCATENATE(H38,":",I38))</f>
        <v>0</v>
      </c>
      <c r="K38" s="75">
        <f t="shared" ref="K38:K39" si="167">J38-G38</f>
        <v>0</v>
      </c>
      <c r="L38" s="50"/>
      <c r="M38" s="51"/>
      <c r="N38" s="75">
        <f t="shared" ref="N38:N39" si="168">IF(L38="",0,CONCATENATE(L38,":",M38))</f>
        <v>0</v>
      </c>
      <c r="O38" s="50"/>
      <c r="P38" s="51"/>
      <c r="Q38" s="75">
        <f t="shared" ref="Q38:Q39" si="169">IF(O38="",0,CONCATENATE(O38,":",P38))</f>
        <v>0</v>
      </c>
      <c r="R38" s="75">
        <f t="shared" ref="R38:R39" si="170">Q38-N38</f>
        <v>0</v>
      </c>
      <c r="S38" s="85">
        <f t="shared" ref="S38:S39" si="171">K38+R38</f>
        <v>0</v>
      </c>
      <c r="T38" s="75" t="str">
        <f t="shared" ref="T38" si="172">IF(B38="av",($E$7)*(-1),IF(B38="df",($E$7)*(-1),IF(D38="X","",IF(B38="sd",ROUND(S38-($E$7*(1-$AE$4)),10),IF(S38=0,"",ROUND(S38-$E$7,10))))))</f>
        <v/>
      </c>
      <c r="U38" s="75" t="str">
        <f t="shared" ref="U38:U39" si="173">IF(T38&gt;0,T38,0)</f>
        <v/>
      </c>
      <c r="V38" s="88">
        <f t="shared" ref="V38:V39" si="174">IF(T38&lt;0,T38*(-1),0)</f>
        <v>0</v>
      </c>
      <c r="W38" s="75" t="str">
        <f t="shared" ref="W38" si="175">IF(U38=V38,U38,IF(V38&gt;0,V38,U38))</f>
        <v/>
      </c>
      <c r="X38" s="85" t="str">
        <f t="shared" ref="X38" si="176">IF(D38="X",ROUND(S38-$E$7,10),"")</f>
        <v/>
      </c>
      <c r="Y38" s="75" t="str">
        <f t="shared" ref="Y38:Y39" si="177">IF(X38&gt;0,X38,0)</f>
        <v/>
      </c>
      <c r="Z38" s="88">
        <f t="shared" ref="Z38:Z39" si="178">IF(X38&lt;0,X38*(-1),0)</f>
        <v>0</v>
      </c>
      <c r="AA38" s="75" t="str">
        <f t="shared" ref="AA38" si="179">IF(Y38=Z38,Y38,IF(Z38&gt;0,Z38,Y38))</f>
        <v/>
      </c>
      <c r="AC38" s="62" t="s">
        <v>47</v>
      </c>
      <c r="AD38" s="62"/>
      <c r="AE38" s="46">
        <f>COUNTIF(B$14:B$44,"sm")+Jan!AE38</f>
        <v>0</v>
      </c>
    </row>
    <row r="39" spans="1:31" s="11" customFormat="1" ht="14.25" customHeight="1" x14ac:dyDescent="0.35">
      <c r="A39" s="40">
        <v>44618</v>
      </c>
      <c r="B39" s="41"/>
      <c r="C39" s="42"/>
      <c r="D39" s="42"/>
      <c r="E39" s="43"/>
      <c r="F39" s="44"/>
      <c r="G39" s="75">
        <f t="shared" si="165"/>
        <v>0</v>
      </c>
      <c r="H39" s="43"/>
      <c r="I39" s="44"/>
      <c r="J39" s="75">
        <f t="shared" si="166"/>
        <v>0</v>
      </c>
      <c r="K39" s="79">
        <f t="shared" si="167"/>
        <v>0</v>
      </c>
      <c r="L39" s="43"/>
      <c r="M39" s="44"/>
      <c r="N39" s="75">
        <f t="shared" si="168"/>
        <v>0</v>
      </c>
      <c r="O39" s="43"/>
      <c r="P39" s="44"/>
      <c r="Q39" s="75">
        <f t="shared" si="169"/>
        <v>0</v>
      </c>
      <c r="R39" s="79">
        <f t="shared" si="170"/>
        <v>0</v>
      </c>
      <c r="S39" s="79">
        <f t="shared" si="171"/>
        <v>0</v>
      </c>
      <c r="T39" s="79" t="str">
        <f t="shared" ref="T39:T40" si="180">IF($D39="X","",IF($S39=0,"",ROUND($S39,10)))</f>
        <v/>
      </c>
      <c r="U39" s="79" t="str">
        <f t="shared" si="173"/>
        <v/>
      </c>
      <c r="V39" s="87">
        <f t="shared" si="174"/>
        <v>0</v>
      </c>
      <c r="W39" s="79" t="str">
        <f t="shared" ref="W39:W40" si="181">IF($D39="X","",IF($S39=0,"",ROUND($S39,10)))</f>
        <v/>
      </c>
      <c r="X39" s="79" t="str">
        <f t="shared" ref="X39:X40" si="182">IF($D39="X",ROUND($S39,10),"")</f>
        <v/>
      </c>
      <c r="Y39" s="79" t="str">
        <f t="shared" si="177"/>
        <v/>
      </c>
      <c r="Z39" s="79">
        <f t="shared" si="178"/>
        <v>0</v>
      </c>
      <c r="AA39" s="79" t="str">
        <f t="shared" ref="AA39:AA40" si="183">IF($D39="X",ROUND($S39,10),"")</f>
        <v/>
      </c>
      <c r="AC39" s="62" t="s">
        <v>48</v>
      </c>
      <c r="AD39" s="62"/>
      <c r="AE39" s="46">
        <f>COUNTIF(B$14:B$44,"sd")+Jan!AE39</f>
        <v>0</v>
      </c>
    </row>
    <row r="40" spans="1:31" s="11" customFormat="1" ht="14.25" customHeight="1" x14ac:dyDescent="0.35">
      <c r="A40" s="40">
        <v>44619</v>
      </c>
      <c r="B40" s="41"/>
      <c r="C40" s="42"/>
      <c r="D40" s="42"/>
      <c r="E40" s="43"/>
      <c r="F40" s="44"/>
      <c r="G40" s="75">
        <f t="shared" ref="G40:G41" si="184">IF(E40="",0,CONCATENATE(E40,":",F40))</f>
        <v>0</v>
      </c>
      <c r="H40" s="43"/>
      <c r="I40" s="44"/>
      <c r="J40" s="75">
        <f t="shared" ref="J40:J41" si="185">IF(H40="",0,CONCATENATE(H40,":",I40))</f>
        <v>0</v>
      </c>
      <c r="K40" s="79">
        <f t="shared" ref="K40:K41" si="186">J40-G40</f>
        <v>0</v>
      </c>
      <c r="L40" s="43"/>
      <c r="M40" s="44"/>
      <c r="N40" s="75">
        <f t="shared" ref="N40:N41" si="187">IF(L40="",0,CONCATENATE(L40,":",M40))</f>
        <v>0</v>
      </c>
      <c r="O40" s="43"/>
      <c r="P40" s="44"/>
      <c r="Q40" s="75">
        <f t="shared" ref="Q40:Q41" si="188">IF(O40="",0,CONCATENATE(O40,":",P40))</f>
        <v>0</v>
      </c>
      <c r="R40" s="79">
        <f t="shared" ref="R40:R41" si="189">Q40-N40</f>
        <v>0</v>
      </c>
      <c r="S40" s="79">
        <f t="shared" ref="S40:S41" si="190">K40+R40</f>
        <v>0</v>
      </c>
      <c r="T40" s="79" t="str">
        <f t="shared" si="180"/>
        <v/>
      </c>
      <c r="U40" s="79" t="str">
        <f t="shared" ref="U40:U41" si="191">IF(T40&gt;0,T40,0)</f>
        <v/>
      </c>
      <c r="V40" s="87">
        <f t="shared" ref="V40:V41" si="192">IF(T40&lt;0,T40*(-1),0)</f>
        <v>0</v>
      </c>
      <c r="W40" s="79" t="str">
        <f t="shared" si="181"/>
        <v/>
      </c>
      <c r="X40" s="79" t="str">
        <f t="shared" si="182"/>
        <v/>
      </c>
      <c r="Y40" s="79" t="str">
        <f t="shared" ref="Y40:Y41" si="193">IF(X40&gt;0,X40,0)</f>
        <v/>
      </c>
      <c r="Z40" s="79">
        <f t="shared" ref="Z40:Z41" si="194">IF(X40&lt;0,X40*(-1),0)</f>
        <v>0</v>
      </c>
      <c r="AA40" s="79" t="str">
        <f t="shared" si="183"/>
        <v/>
      </c>
      <c r="AC40" s="62" t="s">
        <v>49</v>
      </c>
      <c r="AD40" s="62"/>
      <c r="AE40" s="46">
        <f>COUNTIF(B$14:B$44,"se")+Jan!AE40</f>
        <v>0</v>
      </c>
    </row>
    <row r="41" spans="1:31" s="11" customFormat="1" ht="14.25" customHeight="1" x14ac:dyDescent="0.35">
      <c r="A41" s="47">
        <v>44620</v>
      </c>
      <c r="B41" s="48"/>
      <c r="C41" s="49"/>
      <c r="D41" s="42"/>
      <c r="E41" s="50"/>
      <c r="F41" s="51"/>
      <c r="G41" s="75">
        <f t="shared" si="184"/>
        <v>0</v>
      </c>
      <c r="H41" s="50"/>
      <c r="I41" s="51"/>
      <c r="J41" s="75">
        <f t="shared" si="185"/>
        <v>0</v>
      </c>
      <c r="K41" s="75">
        <f t="shared" si="186"/>
        <v>0</v>
      </c>
      <c r="L41" s="50"/>
      <c r="M41" s="51"/>
      <c r="N41" s="75">
        <f t="shared" si="187"/>
        <v>0</v>
      </c>
      <c r="O41" s="50"/>
      <c r="P41" s="51"/>
      <c r="Q41" s="75">
        <f t="shared" si="188"/>
        <v>0</v>
      </c>
      <c r="R41" s="75">
        <f t="shared" si="189"/>
        <v>0</v>
      </c>
      <c r="S41" s="85">
        <f t="shared" si="190"/>
        <v>0</v>
      </c>
      <c r="T41" s="75" t="str">
        <f t="shared" ref="T41" si="195">IF(B41="av",($E$7)*(-1),IF(B41="df",($E$7)*(-1),IF(D41="X","",IF(B41="sd",ROUND(S41-($E$7*(1-$AE$4)),10),IF(S41=0,"",ROUND(S41-$E$7,10))))))</f>
        <v/>
      </c>
      <c r="U41" s="75" t="str">
        <f t="shared" si="191"/>
        <v/>
      </c>
      <c r="V41" s="88">
        <f t="shared" si="192"/>
        <v>0</v>
      </c>
      <c r="W41" s="75" t="str">
        <f t="shared" ref="W41" si="196">IF(U41=V41,U41,IF(V41&gt;0,V41,U41))</f>
        <v/>
      </c>
      <c r="X41" s="85" t="str">
        <f t="shared" ref="X41" si="197">IF(D41="X",ROUND(S41-$E$7,10),"")</f>
        <v/>
      </c>
      <c r="Y41" s="75" t="str">
        <f t="shared" si="193"/>
        <v/>
      </c>
      <c r="Z41" s="88">
        <f t="shared" si="194"/>
        <v>0</v>
      </c>
      <c r="AA41" s="75" t="str">
        <f t="shared" ref="AA41" si="198">IF(Y41=Z41,Y41,IF(Z41&gt;0,Z41,Y41))</f>
        <v/>
      </c>
      <c r="AC41" s="62" t="s">
        <v>50</v>
      </c>
      <c r="AD41" s="62"/>
      <c r="AE41" s="46">
        <f>COUNTIF(B$14:B$44,"df")+Jan!AE41</f>
        <v>0</v>
      </c>
    </row>
    <row r="42" spans="1:31" s="11" customFormat="1" ht="14.25" customHeight="1" x14ac:dyDescent="0.35">
      <c r="A42" s="47"/>
      <c r="B42" s="48"/>
      <c r="C42" s="49"/>
      <c r="D42" s="42"/>
      <c r="E42" s="50"/>
      <c r="F42" s="51"/>
      <c r="G42" s="75">
        <f t="shared" ref="G42" si="199">IF(E42="",0,CONCATENATE(E42,":",F42))</f>
        <v>0</v>
      </c>
      <c r="H42" s="50"/>
      <c r="I42" s="51"/>
      <c r="J42" s="75">
        <f t="shared" ref="J42" si="200">IF(H42="",0,CONCATENATE(H42,":",I42))</f>
        <v>0</v>
      </c>
      <c r="K42" s="75">
        <f t="shared" ref="K42" si="201">J42-G42</f>
        <v>0</v>
      </c>
      <c r="L42" s="50"/>
      <c r="M42" s="51"/>
      <c r="N42" s="75">
        <f t="shared" ref="N42" si="202">IF(L42="",0,CONCATENATE(L42,":",M42))</f>
        <v>0</v>
      </c>
      <c r="O42" s="50"/>
      <c r="P42" s="51"/>
      <c r="Q42" s="75">
        <f t="shared" ref="Q42" si="203">IF(O42="",0,CONCATENATE(O42,":",P42))</f>
        <v>0</v>
      </c>
      <c r="R42" s="75">
        <f t="shared" ref="R42" si="204">Q42-N42</f>
        <v>0</v>
      </c>
      <c r="S42" s="85">
        <f t="shared" ref="S42" si="205">K42+R42</f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ref="U42" si="206">IF(T42&gt;0,T42,0)</f>
        <v/>
      </c>
      <c r="V42" s="88">
        <f t="shared" ref="V42" si="207">IF(T42&lt;0,T42*(-1),0)</f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ref="Y42" si="208">IF(X42&gt;0,X42,0)</f>
        <v/>
      </c>
      <c r="Z42" s="88">
        <f t="shared" ref="Z42" si="209">IF(X42&lt;0,X42*(-1),0)</f>
        <v>0</v>
      </c>
      <c r="AA42" s="75" t="str">
        <f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/>
      <c r="B43" s="48"/>
      <c r="C43" s="49"/>
      <c r="D43" s="42"/>
      <c r="E43" s="50"/>
      <c r="F43" s="51"/>
      <c r="G43" s="75">
        <f t="shared" ref="G43:G44" si="210">IF(E43="",0,CONCATENATE(E43,":",F43))</f>
        <v>0</v>
      </c>
      <c r="H43" s="50"/>
      <c r="I43" s="51"/>
      <c r="J43" s="75">
        <f t="shared" ref="J43:J44" si="211">IF(H43="",0,CONCATENATE(H43,":",I43))</f>
        <v>0</v>
      </c>
      <c r="K43" s="75">
        <f t="shared" ref="K43:K44" si="212">J43-G43</f>
        <v>0</v>
      </c>
      <c r="L43" s="50"/>
      <c r="M43" s="51"/>
      <c r="N43" s="75">
        <f t="shared" ref="N43:N44" si="213">IF(L43="",0,CONCATENATE(L43,":",M43))</f>
        <v>0</v>
      </c>
      <c r="O43" s="50"/>
      <c r="P43" s="51"/>
      <c r="Q43" s="75">
        <f t="shared" ref="Q43:Q44" si="214">IF(O43="",0,CONCATENATE(O43,":",P43))</f>
        <v>0</v>
      </c>
      <c r="R43" s="75">
        <f t="shared" ref="R43:R44" si="215">Q43-N43</f>
        <v>0</v>
      </c>
      <c r="S43" s="75">
        <f t="shared" ref="S43:S44" si="216">K43+R43</f>
        <v>0</v>
      </c>
      <c r="T43" s="75" t="str">
        <f t="shared" ref="T43:T44" si="217">IF(B43="av",($E$8)*(-1),IF(B43="df",($E$8)*(-1),IF(D43="X","",IF(B43="sd",ROUND(S43-($E$8*(1-$AE$4)),10),IF(S43=0,"",ROUND(S43-$E$8,10))))))</f>
        <v/>
      </c>
      <c r="U43" s="75" t="str">
        <f t="shared" ref="U43:U44" si="218">IF(T43&gt;0,T43,0)</f>
        <v/>
      </c>
      <c r="V43" s="88">
        <f t="shared" ref="V43:V44" si="219">IF(T43&lt;0,T43*(-1),0)</f>
        <v>0</v>
      </c>
      <c r="W43" s="75" t="str">
        <f t="shared" ref="W43:W44" si="220">IF(U43=V43,U43,IF(V43&gt;0,V43,U43))</f>
        <v/>
      </c>
      <c r="X43" s="85" t="str">
        <f t="shared" ref="X43:X44" si="221">IF(D43="X",ROUND(S43-$E$8,10),"")</f>
        <v/>
      </c>
      <c r="Y43" s="75" t="str">
        <f t="shared" ref="Y43:Y44" si="222">IF(X43&gt;0,X43,0)</f>
        <v/>
      </c>
      <c r="Z43" s="88">
        <f t="shared" ref="Z43:Z44" si="223">IF(X43&lt;0,X43*(-1),0)</f>
        <v>0</v>
      </c>
      <c r="AA43" s="75" t="str">
        <f t="shared" ref="AA43:AA44" si="224">IF(Y43=Z43,Y43,IF(Z43&gt;0,Z43,Y43))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si="210"/>
        <v>0</v>
      </c>
      <c r="H44" s="50"/>
      <c r="I44" s="51"/>
      <c r="J44" s="75">
        <f t="shared" si="211"/>
        <v>0</v>
      </c>
      <c r="K44" s="75">
        <f t="shared" si="212"/>
        <v>0</v>
      </c>
      <c r="L44" s="50"/>
      <c r="M44" s="51"/>
      <c r="N44" s="75">
        <f t="shared" si="213"/>
        <v>0</v>
      </c>
      <c r="O44" s="50"/>
      <c r="P44" s="51"/>
      <c r="Q44" s="75">
        <f t="shared" si="214"/>
        <v>0</v>
      </c>
      <c r="R44" s="75">
        <f t="shared" si="215"/>
        <v>0</v>
      </c>
      <c r="S44" s="75">
        <f t="shared" si="216"/>
        <v>0</v>
      </c>
      <c r="T44" s="75" t="str">
        <f t="shared" si="217"/>
        <v/>
      </c>
      <c r="U44" s="75" t="str">
        <f t="shared" si="218"/>
        <v/>
      </c>
      <c r="V44" s="88">
        <f t="shared" si="219"/>
        <v>0</v>
      </c>
      <c r="W44" s="75" t="str">
        <f t="shared" si="220"/>
        <v/>
      </c>
      <c r="X44" s="85" t="str">
        <f t="shared" si="221"/>
        <v/>
      </c>
      <c r="Y44" s="75" t="str">
        <f t="shared" si="222"/>
        <v/>
      </c>
      <c r="Z44" s="88">
        <f t="shared" si="223"/>
        <v>0</v>
      </c>
      <c r="AA44" s="75" t="str">
        <f t="shared" si="224"/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W43:W44">
    <cfRule type="cellIs" dxfId="153" priority="37" stopIfTrue="1" operator="equal">
      <formula>$U43</formula>
    </cfRule>
    <cfRule type="cellIs" dxfId="152" priority="38" stopIfTrue="1" operator="equal">
      <formula>$V43</formula>
    </cfRule>
  </conditionalFormatting>
  <conditionalFormatting sqref="AE15:AE17 AE28:AE29">
    <cfRule type="expression" dxfId="151" priority="39" stopIfTrue="1">
      <formula>$AD15&lt;0</formula>
    </cfRule>
  </conditionalFormatting>
  <conditionalFormatting sqref="W45 AA45">
    <cfRule type="expression" dxfId="150" priority="40" stopIfTrue="1">
      <formula>V$45&gt;U$45</formula>
    </cfRule>
  </conditionalFormatting>
  <conditionalFormatting sqref="AA43:AA44">
    <cfRule type="cellIs" dxfId="149" priority="41" stopIfTrue="1" operator="equal">
      <formula>$Y43</formula>
    </cfRule>
    <cfRule type="cellIs" dxfId="148" priority="42" stopIfTrue="1" operator="equal">
      <formula>$Z43</formula>
    </cfRule>
  </conditionalFormatting>
  <conditionalFormatting sqref="T45">
    <cfRule type="expression" dxfId="147" priority="43" stopIfTrue="1">
      <formula>$U$45-$V$45&lt;0</formula>
    </cfRule>
  </conditionalFormatting>
  <conditionalFormatting sqref="W14:W16">
    <cfRule type="cellIs" dxfId="146" priority="27" stopIfTrue="1" operator="equal">
      <formula>$U14</formula>
    </cfRule>
    <cfRule type="cellIs" dxfId="145" priority="28" stopIfTrue="1" operator="equal">
      <formula>$V14</formula>
    </cfRule>
  </conditionalFormatting>
  <conditionalFormatting sqref="AA14:AA16">
    <cfRule type="cellIs" dxfId="144" priority="25" stopIfTrue="1" operator="equal">
      <formula>$Y14</formula>
    </cfRule>
    <cfRule type="cellIs" dxfId="143" priority="26" stopIfTrue="1" operator="equal">
      <formula>$Z14</formula>
    </cfRule>
  </conditionalFormatting>
  <conditionalFormatting sqref="W17">
    <cfRule type="cellIs" dxfId="142" priority="23" stopIfTrue="1" operator="equal">
      <formula>$U17</formula>
    </cfRule>
    <cfRule type="cellIs" dxfId="141" priority="24" stopIfTrue="1" operator="equal">
      <formula>$V17</formula>
    </cfRule>
  </conditionalFormatting>
  <conditionalFormatting sqref="AA17">
    <cfRule type="cellIs" dxfId="140" priority="21" stopIfTrue="1" operator="equal">
      <formula>$Y17</formula>
    </cfRule>
    <cfRule type="cellIs" dxfId="139" priority="22" stopIfTrue="1" operator="equal">
      <formula>$Z17</formula>
    </cfRule>
  </conditionalFormatting>
  <conditionalFormatting sqref="W20:W24">
    <cfRule type="cellIs" dxfId="138" priority="19" stopIfTrue="1" operator="equal">
      <formula>$U20</formula>
    </cfRule>
    <cfRule type="cellIs" dxfId="137" priority="20" stopIfTrue="1" operator="equal">
      <formula>$V20</formula>
    </cfRule>
  </conditionalFormatting>
  <conditionalFormatting sqref="AA20:AA24">
    <cfRule type="cellIs" dxfId="136" priority="17" stopIfTrue="1" operator="equal">
      <formula>$Y20</formula>
    </cfRule>
    <cfRule type="cellIs" dxfId="135" priority="18" stopIfTrue="1" operator="equal">
      <formula>$Z20</formula>
    </cfRule>
  </conditionalFormatting>
  <conditionalFormatting sqref="W27:W31">
    <cfRule type="cellIs" dxfId="134" priority="15" stopIfTrue="1" operator="equal">
      <formula>$U27</formula>
    </cfRule>
    <cfRule type="cellIs" dxfId="133" priority="16" stopIfTrue="1" operator="equal">
      <formula>$V27</formula>
    </cfRule>
  </conditionalFormatting>
  <conditionalFormatting sqref="AA27:AA31">
    <cfRule type="cellIs" dxfId="132" priority="13" stopIfTrue="1" operator="equal">
      <formula>$Y27</formula>
    </cfRule>
    <cfRule type="cellIs" dxfId="131" priority="14" stopIfTrue="1" operator="equal">
      <formula>$Z27</formula>
    </cfRule>
  </conditionalFormatting>
  <conditionalFormatting sqref="W42">
    <cfRule type="cellIs" dxfId="130" priority="11" stopIfTrue="1" operator="equal">
      <formula>$U42</formula>
    </cfRule>
    <cfRule type="cellIs" dxfId="129" priority="12" stopIfTrue="1" operator="equal">
      <formula>$V42</formula>
    </cfRule>
  </conditionalFormatting>
  <conditionalFormatting sqref="AA42">
    <cfRule type="cellIs" dxfId="128" priority="9" stopIfTrue="1" operator="equal">
      <formula>$Y42</formula>
    </cfRule>
    <cfRule type="cellIs" dxfId="127" priority="10" stopIfTrue="1" operator="equal">
      <formula>$Z42</formula>
    </cfRule>
  </conditionalFormatting>
  <conditionalFormatting sqref="W34:W38">
    <cfRule type="cellIs" dxfId="126" priority="7" stopIfTrue="1" operator="equal">
      <formula>$U34</formula>
    </cfRule>
    <cfRule type="cellIs" dxfId="125" priority="8" stopIfTrue="1" operator="equal">
      <formula>$V34</formula>
    </cfRule>
  </conditionalFormatting>
  <conditionalFormatting sqref="AA34:AA38">
    <cfRule type="cellIs" dxfId="124" priority="5" stopIfTrue="1" operator="equal">
      <formula>$Y34</formula>
    </cfRule>
    <cfRule type="cellIs" dxfId="123" priority="6" stopIfTrue="1" operator="equal">
      <formula>$Z34</formula>
    </cfRule>
  </conditionalFormatting>
  <conditionalFormatting sqref="W41">
    <cfRule type="cellIs" dxfId="122" priority="3" stopIfTrue="1" operator="equal">
      <formula>$U41</formula>
    </cfRule>
    <cfRule type="cellIs" dxfId="121" priority="4" stopIfTrue="1" operator="equal">
      <formula>$V41</formula>
    </cfRule>
  </conditionalFormatting>
  <conditionalFormatting sqref="AA41">
    <cfRule type="cellIs" dxfId="120" priority="1" stopIfTrue="1" operator="equal">
      <formula>$Y41</formula>
    </cfRule>
    <cfRule type="cellIs" dxfId="119" priority="2" stopIfTrue="1" operator="equal">
      <formula>$Z41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122"/>
  <sheetViews>
    <sheetView topLeftCell="A12" workbookViewId="0">
      <selection activeCell="C37" sqref="C37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72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IF(Feb!AE5="","",Feb!AE5)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44621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:R23" si="5">Q14-N14</f>
        <v>0</v>
      </c>
      <c r="S14" s="85">
        <f t="shared" ref="S14:S23" si="6">K14+R14</f>
        <v>0</v>
      </c>
      <c r="T14" s="75" t="str">
        <f>IF(B14="av",($E$7)*(-1),IF(B14="df",($E$7)*(-1),IF(D14="X","",IF(B14="sd",ROUND(S14-($E$7*(1-$AE$4)),10),IF(S14=0,"",ROUND(S14-$E$7,10))))))</f>
        <v/>
      </c>
      <c r="U14" s="75" t="str">
        <f t="shared" ref="U14:U18" si="7">IF(T14&gt;0,T14,0)</f>
        <v/>
      </c>
      <c r="V14" s="88">
        <f t="shared" ref="V14" si="8">IF(T14&lt;0,T14*(-1),0)</f>
        <v>0</v>
      </c>
      <c r="W14" s="75" t="str">
        <f>IF(U14=V14,U14,IF(V14&gt;0,V14,U14))</f>
        <v/>
      </c>
      <c r="X14" s="85" t="str">
        <f>IF(D14="X",ROUND(S14-$E$7,10),"")</f>
        <v/>
      </c>
      <c r="Y14" s="75" t="str">
        <f t="shared" ref="Y14:Y18" si="9">IF(X14&gt;0,X14,0)</f>
        <v/>
      </c>
      <c r="Z14" s="88">
        <f t="shared" ref="Z14" si="10">IF(X14&lt;0,X14*(-1),0)</f>
        <v>0</v>
      </c>
      <c r="AA14" s="75" t="str">
        <f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44622</v>
      </c>
      <c r="B15" s="48"/>
      <c r="C15" s="49"/>
      <c r="D15" s="42"/>
      <c r="E15" s="50"/>
      <c r="F15" s="51"/>
      <c r="G15" s="75">
        <f t="shared" ref="G15:G16" si="11">IF(E15="",0,CONCATENATE(E15,":",F15))</f>
        <v>0</v>
      </c>
      <c r="H15" s="50"/>
      <c r="I15" s="51"/>
      <c r="J15" s="75">
        <f t="shared" ref="J15:J16" si="12">IF(H15="",0,CONCATENATE(H15,":",I15))</f>
        <v>0</v>
      </c>
      <c r="K15" s="75">
        <f t="shared" ref="K15:K16" si="13">J15-G15</f>
        <v>0</v>
      </c>
      <c r="L15" s="50"/>
      <c r="M15" s="51"/>
      <c r="N15" s="75">
        <f t="shared" ref="N15:N16" si="14">IF(L15="",0,CONCATENATE(L15,":",M15))</f>
        <v>0</v>
      </c>
      <c r="O15" s="50"/>
      <c r="P15" s="51"/>
      <c r="Q15" s="75">
        <f t="shared" ref="Q15:Q16" si="15">IF(O15="",0,CONCATENATE(O15,":",P15))</f>
        <v>0</v>
      </c>
      <c r="R15" s="75">
        <f t="shared" ref="R15:R16" si="16">Q15-N15</f>
        <v>0</v>
      </c>
      <c r="S15" s="85">
        <f t="shared" ref="S15:S16" si="17">K15+R15</f>
        <v>0</v>
      </c>
      <c r="T15" s="75" t="str">
        <f t="shared" ref="T15:T16" si="18">IF(B15="av",($E$7)*(-1),IF(B15="df",($E$7)*(-1),IF(D15="X","",IF(B15="sd",ROUND(S15-($E$7*(1-$AE$4)),10),IF(S15=0,"",ROUND(S15-$E$7,10))))))</f>
        <v/>
      </c>
      <c r="U15" s="75" t="str">
        <f t="shared" ref="U15:U16" si="19">IF(T15&gt;0,T15,0)</f>
        <v/>
      </c>
      <c r="V15" s="88">
        <f t="shared" ref="V15:V16" si="20">IF(T15&lt;0,T15*(-1),0)</f>
        <v>0</v>
      </c>
      <c r="W15" s="75" t="str">
        <f t="shared" ref="W15:W16" si="21">IF(U15=V15,U15,IF(V15&gt;0,V15,U15))</f>
        <v/>
      </c>
      <c r="X15" s="85" t="str">
        <f t="shared" ref="X15:X16" si="22">IF(D15="X",ROUND(S15-$E$7,10),"")</f>
        <v/>
      </c>
      <c r="Y15" s="75" t="str">
        <f t="shared" ref="Y15:Y16" si="23">IF(X15&gt;0,X15,0)</f>
        <v/>
      </c>
      <c r="Z15" s="88">
        <f t="shared" ref="Z15:Z16" si="24">IF(X15&lt;0,X15*(-1),0)</f>
        <v>0</v>
      </c>
      <c r="AA15" s="75" t="str">
        <f t="shared" ref="AA15:AA16" si="25">IF(Y15=Z15,Y15,IF(Z15&gt;0,Z15,Y15))</f>
        <v/>
      </c>
      <c r="AC15" s="45" t="s">
        <v>59</v>
      </c>
      <c r="AD15" s="92">
        <f>Feb!AD17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44623</v>
      </c>
      <c r="B16" s="48"/>
      <c r="C16" s="49"/>
      <c r="D16" s="42"/>
      <c r="E16" s="50"/>
      <c r="F16" s="51"/>
      <c r="G16" s="75">
        <f t="shared" si="11"/>
        <v>0</v>
      </c>
      <c r="H16" s="50"/>
      <c r="I16" s="51"/>
      <c r="J16" s="75">
        <f t="shared" si="12"/>
        <v>0</v>
      </c>
      <c r="K16" s="75">
        <f t="shared" si="13"/>
        <v>0</v>
      </c>
      <c r="L16" s="50"/>
      <c r="M16" s="51"/>
      <c r="N16" s="75">
        <f t="shared" si="14"/>
        <v>0</v>
      </c>
      <c r="O16" s="50"/>
      <c r="P16" s="51"/>
      <c r="Q16" s="75">
        <f t="shared" si="15"/>
        <v>0</v>
      </c>
      <c r="R16" s="75">
        <f t="shared" si="16"/>
        <v>0</v>
      </c>
      <c r="S16" s="85">
        <f t="shared" si="17"/>
        <v>0</v>
      </c>
      <c r="T16" s="75" t="str">
        <f t="shared" si="18"/>
        <v/>
      </c>
      <c r="U16" s="75" t="str">
        <f t="shared" si="19"/>
        <v/>
      </c>
      <c r="V16" s="88">
        <f t="shared" si="20"/>
        <v>0</v>
      </c>
      <c r="W16" s="75" t="str">
        <f t="shared" si="21"/>
        <v/>
      </c>
      <c r="X16" s="85" t="str">
        <f t="shared" si="22"/>
        <v/>
      </c>
      <c r="Y16" s="75" t="str">
        <f t="shared" si="23"/>
        <v/>
      </c>
      <c r="Z16" s="88">
        <f t="shared" si="24"/>
        <v>0</v>
      </c>
      <c r="AA16" s="75" t="str">
        <f t="shared" si="25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44624</v>
      </c>
      <c r="B17" s="48"/>
      <c r="C17" s="49"/>
      <c r="D17" s="42"/>
      <c r="E17" s="50"/>
      <c r="F17" s="51"/>
      <c r="G17" s="75">
        <f t="shared" ref="G17:G18" si="26">IF(E17="",0,CONCATENATE(E17,":",F17))</f>
        <v>0</v>
      </c>
      <c r="H17" s="50"/>
      <c r="I17" s="51"/>
      <c r="J17" s="75">
        <f t="shared" ref="J17:J18" si="27">IF(H17="",0,CONCATENATE(H17,":",I17))</f>
        <v>0</v>
      </c>
      <c r="K17" s="75">
        <f t="shared" ref="K17:K18" si="28">J17-G17</f>
        <v>0</v>
      </c>
      <c r="L17" s="50"/>
      <c r="M17" s="51"/>
      <c r="N17" s="75">
        <f t="shared" ref="N17:N18" si="29">IF(L17="",0,CONCATENATE(L17,":",M17))</f>
        <v>0</v>
      </c>
      <c r="O17" s="50"/>
      <c r="P17" s="51"/>
      <c r="Q17" s="75">
        <f t="shared" ref="Q17:Q18" si="30">IF(O17="",0,CONCATENATE(O17,":",P17))</f>
        <v>0</v>
      </c>
      <c r="R17" s="75">
        <f t="shared" ref="R17:R18" si="31">Q17-N17</f>
        <v>0</v>
      </c>
      <c r="S17" s="85">
        <f t="shared" ref="S17:S18" si="32">K17+R17</f>
        <v>0</v>
      </c>
      <c r="T17" s="75" t="str">
        <f>IF(B17="av",($E$7)*(-1),IF(B17="df",($E$7)*(-1),IF(D17="X","",IF(B17="sd",ROUND(S17-($E$7*(1-$AE$4)),10),IF(S17=0,"",ROUND(S17-$E$7,10))))))</f>
        <v/>
      </c>
      <c r="U17" s="75" t="str">
        <f t="shared" si="7"/>
        <v/>
      </c>
      <c r="V17" s="88">
        <f t="shared" ref="V17:V18" si="33">IF(T17&lt;0,T17*(-1),0)</f>
        <v>0</v>
      </c>
      <c r="W17" s="75" t="str">
        <f>IF(U17=V17,U17,IF(V17&gt;0,V17,U17))</f>
        <v/>
      </c>
      <c r="X17" s="85" t="str">
        <f>IF(D17="X",ROUND(S17-$E$7,10),"")</f>
        <v/>
      </c>
      <c r="Y17" s="75" t="str">
        <f t="shared" si="9"/>
        <v/>
      </c>
      <c r="Z17" s="88">
        <f t="shared" ref="Z17:Z18" si="34">IF(X17&lt;0,X17*(-1),0)</f>
        <v>0</v>
      </c>
      <c r="AA17" s="75" t="str">
        <f>IF(Y17=Z17,Y17,IF(Z17&gt;0,Z17,Y17))</f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44625</v>
      </c>
      <c r="B18" s="41"/>
      <c r="C18" s="42"/>
      <c r="D18" s="42"/>
      <c r="E18" s="43"/>
      <c r="F18" s="44"/>
      <c r="G18" s="75">
        <f t="shared" si="26"/>
        <v>0</v>
      </c>
      <c r="H18" s="43"/>
      <c r="I18" s="44"/>
      <c r="J18" s="75">
        <f t="shared" si="27"/>
        <v>0</v>
      </c>
      <c r="K18" s="79">
        <f t="shared" si="28"/>
        <v>0</v>
      </c>
      <c r="L18" s="43"/>
      <c r="M18" s="44"/>
      <c r="N18" s="75">
        <f t="shared" si="29"/>
        <v>0</v>
      </c>
      <c r="O18" s="43"/>
      <c r="P18" s="44"/>
      <c r="Q18" s="75">
        <f t="shared" si="30"/>
        <v>0</v>
      </c>
      <c r="R18" s="79">
        <f t="shared" si="31"/>
        <v>0</v>
      </c>
      <c r="S18" s="79">
        <f t="shared" si="32"/>
        <v>0</v>
      </c>
      <c r="T18" s="79" t="str">
        <f t="shared" ref="T18:T19" si="35">IF($D18="X","",IF($S18=0,"",ROUND($S18,10)))</f>
        <v/>
      </c>
      <c r="U18" s="79" t="str">
        <f t="shared" si="7"/>
        <v/>
      </c>
      <c r="V18" s="87">
        <f t="shared" si="33"/>
        <v>0</v>
      </c>
      <c r="W18" s="79" t="str">
        <f t="shared" ref="W18:W19" si="36">IF($D18="X","",IF($S18=0,"",ROUND($S18,10)))</f>
        <v/>
      </c>
      <c r="X18" s="79" t="str">
        <f t="shared" ref="X18:X19" si="37">IF($D18="X",ROUND($S18,10),"")</f>
        <v/>
      </c>
      <c r="Y18" s="79" t="str">
        <f t="shared" si="9"/>
        <v/>
      </c>
      <c r="Z18" s="79">
        <f t="shared" si="34"/>
        <v>0</v>
      </c>
      <c r="AA18" s="79" t="str">
        <f t="shared" ref="AA18:AA19" si="38">IF($D18="X",ROUND($S18,10),"")</f>
        <v/>
      </c>
      <c r="AC18" s="55"/>
      <c r="AD18" s="55"/>
      <c r="AK18" s="53"/>
    </row>
    <row r="19" spans="1:38" s="11" customFormat="1" ht="14.25" customHeight="1" x14ac:dyDescent="0.35">
      <c r="A19" s="40">
        <v>44626</v>
      </c>
      <c r="B19" s="41"/>
      <c r="C19" s="42"/>
      <c r="D19" s="42"/>
      <c r="E19" s="43"/>
      <c r="F19" s="44"/>
      <c r="G19" s="75">
        <f t="shared" ref="G19:G23" si="39">IF(E19="",0,CONCATENATE(E19,":",F19))</f>
        <v>0</v>
      </c>
      <c r="H19" s="43"/>
      <c r="I19" s="44"/>
      <c r="J19" s="75">
        <f t="shared" ref="J19:J23" si="40">IF(H19="",0,CONCATENATE(H19,":",I19))</f>
        <v>0</v>
      </c>
      <c r="K19" s="79">
        <f t="shared" ref="K19:K37" si="41">J19-G19</f>
        <v>0</v>
      </c>
      <c r="L19" s="43"/>
      <c r="M19" s="44"/>
      <c r="N19" s="75">
        <f t="shared" ref="N19:N23" si="42">IF(L19="",0,CONCATENATE(L19,":",M19))</f>
        <v>0</v>
      </c>
      <c r="O19" s="43"/>
      <c r="P19" s="44"/>
      <c r="Q19" s="75">
        <f t="shared" ref="Q19:Q23" si="43">IF(O19="",0,CONCATENATE(O19,":",P19))</f>
        <v>0</v>
      </c>
      <c r="R19" s="79">
        <f t="shared" si="5"/>
        <v>0</v>
      </c>
      <c r="S19" s="79">
        <f t="shared" si="6"/>
        <v>0</v>
      </c>
      <c r="T19" s="79" t="str">
        <f t="shared" si="35"/>
        <v/>
      </c>
      <c r="U19" s="79" t="str">
        <f t="shared" ref="U19:U23" si="44">IF(T19&gt;0,T19,0)</f>
        <v/>
      </c>
      <c r="V19" s="87">
        <f t="shared" ref="V19:V23" si="45">IF(T19&lt;0,T19*(-1),0)</f>
        <v>0</v>
      </c>
      <c r="W19" s="79" t="str">
        <f t="shared" si="36"/>
        <v/>
      </c>
      <c r="X19" s="79" t="str">
        <f t="shared" si="37"/>
        <v/>
      </c>
      <c r="Y19" s="79" t="str">
        <f t="shared" ref="Y19:Y23" si="46">IF(X19&gt;0,X19,0)</f>
        <v/>
      </c>
      <c r="Z19" s="79">
        <f t="shared" ref="Z19:Z23" si="47">IF(X19&lt;0,X19*(-1),0)</f>
        <v>0</v>
      </c>
      <c r="AA19" s="79" t="str">
        <f t="shared" si="38"/>
        <v/>
      </c>
      <c r="AC19" s="99" t="s">
        <v>32</v>
      </c>
      <c r="AD19" s="94"/>
      <c r="AE19" s="93"/>
      <c r="AK19" s="53"/>
    </row>
    <row r="20" spans="1:38" s="11" customFormat="1" ht="14.25" customHeight="1" x14ac:dyDescent="0.35">
      <c r="A20" s="47">
        <v>44627</v>
      </c>
      <c r="B20" s="48"/>
      <c r="C20" s="49"/>
      <c r="D20" s="42"/>
      <c r="E20" s="50"/>
      <c r="F20" s="51"/>
      <c r="G20" s="75">
        <f t="shared" ref="G20" si="48">IF(E20="",0,CONCATENATE(E20,":",F20))</f>
        <v>0</v>
      </c>
      <c r="H20" s="50"/>
      <c r="I20" s="51"/>
      <c r="J20" s="75">
        <f t="shared" ref="J20" si="49">IF(H20="",0,CONCATENATE(H20,":",I20))</f>
        <v>0</v>
      </c>
      <c r="K20" s="75">
        <f t="shared" si="41"/>
        <v>0</v>
      </c>
      <c r="L20" s="50"/>
      <c r="M20" s="51"/>
      <c r="N20" s="75">
        <f t="shared" ref="N20" si="50">IF(L20="",0,CONCATENATE(L20,":",M20))</f>
        <v>0</v>
      </c>
      <c r="O20" s="50"/>
      <c r="P20" s="51"/>
      <c r="Q20" s="75">
        <f t="shared" ref="Q20" si="51">IF(O20="",0,CONCATENATE(O20,":",P20))</f>
        <v>0</v>
      </c>
      <c r="R20" s="75">
        <f t="shared" ref="R20" si="52">Q20-N20</f>
        <v>0</v>
      </c>
      <c r="S20" s="85">
        <f t="shared" ref="S20" si="53">K20+R20</f>
        <v>0</v>
      </c>
      <c r="T20" s="75" t="str">
        <f t="shared" ref="T20" si="54">IF(B20="av",($E$7)*(-1),IF(B20="df",($E$7)*(-1),IF(D20="X","",IF(B20="sd",ROUND(S20-($E$7*(1-$AE$4)),10),IF(S20=0,"",ROUND(S20-$E$7,10))))))</f>
        <v/>
      </c>
      <c r="U20" s="75" t="str">
        <f t="shared" ref="U20" si="55">IF(T20&gt;0,T20,0)</f>
        <v/>
      </c>
      <c r="V20" s="88">
        <f t="shared" ref="V20" si="56">IF(T20&lt;0,T20*(-1),0)</f>
        <v>0</v>
      </c>
      <c r="W20" s="75" t="str">
        <f t="shared" ref="W20" si="57">IF(U20=V20,U20,IF(V20&gt;0,V20,U20))</f>
        <v/>
      </c>
      <c r="X20" s="85" t="str">
        <f t="shared" ref="X20" si="58">IF(D20="X",ROUND(S20-$E$7,10),"")</f>
        <v/>
      </c>
      <c r="Y20" s="75" t="str">
        <f t="shared" ref="Y20" si="59">IF(X20&gt;0,X20,0)</f>
        <v/>
      </c>
      <c r="Z20" s="88">
        <f t="shared" ref="Z20" si="60">IF(X20&lt;0,X20*(-1),0)</f>
        <v>0</v>
      </c>
      <c r="AA20" s="75" t="str">
        <f t="shared" ref="AA20" si="61">IF(Y20=Z20,Y20,IF(Z20&gt;0,Z20,Y20))</f>
        <v/>
      </c>
      <c r="AC20" s="99" t="s">
        <v>33</v>
      </c>
      <c r="AD20" s="94"/>
      <c r="AE20" s="93"/>
      <c r="AL20" s="53"/>
    </row>
    <row r="21" spans="1:38" s="56" customFormat="1" ht="14.25" customHeight="1" x14ac:dyDescent="0.35">
      <c r="A21" s="47">
        <v>44628</v>
      </c>
      <c r="B21" s="48"/>
      <c r="C21" s="49"/>
      <c r="D21" s="42"/>
      <c r="E21" s="50"/>
      <c r="F21" s="51"/>
      <c r="G21" s="75">
        <f t="shared" si="39"/>
        <v>0</v>
      </c>
      <c r="H21" s="50"/>
      <c r="I21" s="51"/>
      <c r="J21" s="75">
        <f t="shared" si="40"/>
        <v>0</v>
      </c>
      <c r="K21" s="75">
        <f t="shared" ref="K21:K23" si="62">J21-G21</f>
        <v>0</v>
      </c>
      <c r="L21" s="50"/>
      <c r="M21" s="51"/>
      <c r="N21" s="75">
        <f t="shared" si="42"/>
        <v>0</v>
      </c>
      <c r="O21" s="50"/>
      <c r="P21" s="51"/>
      <c r="Q21" s="75">
        <f t="shared" si="43"/>
        <v>0</v>
      </c>
      <c r="R21" s="75">
        <f t="shared" si="5"/>
        <v>0</v>
      </c>
      <c r="S21" s="85">
        <f t="shared" si="6"/>
        <v>0</v>
      </c>
      <c r="T21" s="75" t="str">
        <f t="shared" ref="T21:T23" si="63">IF(B21="av",($E$7)*(-1),IF(B21="df",($E$7)*(-1),IF(D21="X","",IF(B21="sd",ROUND(S21-($E$7*(1-$AE$4)),10),IF(S21=0,"",ROUND(S21-$E$7,10))))))</f>
        <v/>
      </c>
      <c r="U21" s="75" t="str">
        <f t="shared" si="44"/>
        <v/>
      </c>
      <c r="V21" s="88">
        <f t="shared" si="45"/>
        <v>0</v>
      </c>
      <c r="W21" s="75" t="str">
        <f t="shared" ref="W21:W23" si="64">IF(U21=V21,U21,IF(V21&gt;0,V21,U21))</f>
        <v/>
      </c>
      <c r="X21" s="85" t="str">
        <f t="shared" ref="X21:X23" si="65">IF(D21="X",ROUND(S21-$E$7,10),"")</f>
        <v/>
      </c>
      <c r="Y21" s="75" t="str">
        <f t="shared" si="46"/>
        <v/>
      </c>
      <c r="Z21" s="88">
        <f t="shared" si="47"/>
        <v>0</v>
      </c>
      <c r="AA21" s="75" t="str">
        <f t="shared" ref="AA21:AA23" si="66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44629</v>
      </c>
      <c r="B22" s="48"/>
      <c r="C22" s="49"/>
      <c r="D22" s="42"/>
      <c r="E22" s="50"/>
      <c r="F22" s="51"/>
      <c r="G22" s="75">
        <f t="shared" si="39"/>
        <v>0</v>
      </c>
      <c r="H22" s="50"/>
      <c r="I22" s="51"/>
      <c r="J22" s="75">
        <f t="shared" si="40"/>
        <v>0</v>
      </c>
      <c r="K22" s="75">
        <f t="shared" si="62"/>
        <v>0</v>
      </c>
      <c r="L22" s="50"/>
      <c r="M22" s="51"/>
      <c r="N22" s="75">
        <f t="shared" si="42"/>
        <v>0</v>
      </c>
      <c r="O22" s="50"/>
      <c r="P22" s="51"/>
      <c r="Q22" s="75">
        <f t="shared" si="43"/>
        <v>0</v>
      </c>
      <c r="R22" s="75">
        <f t="shared" si="5"/>
        <v>0</v>
      </c>
      <c r="S22" s="85">
        <f t="shared" si="6"/>
        <v>0</v>
      </c>
      <c r="T22" s="75" t="str">
        <f t="shared" si="63"/>
        <v/>
      </c>
      <c r="U22" s="75" t="str">
        <f t="shared" si="44"/>
        <v/>
      </c>
      <c r="V22" s="88">
        <f t="shared" si="45"/>
        <v>0</v>
      </c>
      <c r="W22" s="75" t="str">
        <f t="shared" si="64"/>
        <v/>
      </c>
      <c r="X22" s="85" t="str">
        <f t="shared" si="65"/>
        <v/>
      </c>
      <c r="Y22" s="75" t="str">
        <f t="shared" si="46"/>
        <v/>
      </c>
      <c r="Z22" s="88">
        <f t="shared" si="47"/>
        <v>0</v>
      </c>
      <c r="AA22" s="75" t="str">
        <f t="shared" si="66"/>
        <v/>
      </c>
      <c r="AC22" s="31" t="s">
        <v>34</v>
      </c>
      <c r="AD22" s="31"/>
      <c r="AE22" s="57"/>
    </row>
    <row r="23" spans="1:38" s="11" customFormat="1" ht="14.25" customHeight="1" x14ac:dyDescent="0.35">
      <c r="A23" s="47">
        <v>44630</v>
      </c>
      <c r="B23" s="48"/>
      <c r="C23" s="49"/>
      <c r="D23" s="42"/>
      <c r="E23" s="50"/>
      <c r="F23" s="51"/>
      <c r="G23" s="75">
        <f t="shared" si="39"/>
        <v>0</v>
      </c>
      <c r="H23" s="50"/>
      <c r="I23" s="51"/>
      <c r="J23" s="75">
        <f t="shared" si="40"/>
        <v>0</v>
      </c>
      <c r="K23" s="75">
        <f t="shared" si="62"/>
        <v>0</v>
      </c>
      <c r="L23" s="50"/>
      <c r="M23" s="51"/>
      <c r="N23" s="75">
        <f t="shared" si="42"/>
        <v>0</v>
      </c>
      <c r="O23" s="50"/>
      <c r="P23" s="51"/>
      <c r="Q23" s="75">
        <f t="shared" si="43"/>
        <v>0</v>
      </c>
      <c r="R23" s="75">
        <f t="shared" si="5"/>
        <v>0</v>
      </c>
      <c r="S23" s="85">
        <f t="shared" si="6"/>
        <v>0</v>
      </c>
      <c r="T23" s="75" t="str">
        <f t="shared" si="63"/>
        <v/>
      </c>
      <c r="U23" s="75" t="str">
        <f t="shared" si="44"/>
        <v/>
      </c>
      <c r="V23" s="88">
        <f t="shared" si="45"/>
        <v>0</v>
      </c>
      <c r="W23" s="75" t="str">
        <f t="shared" si="64"/>
        <v/>
      </c>
      <c r="X23" s="85" t="str">
        <f t="shared" si="65"/>
        <v/>
      </c>
      <c r="Y23" s="75" t="str">
        <f t="shared" si="46"/>
        <v/>
      </c>
      <c r="Z23" s="88">
        <f t="shared" si="47"/>
        <v>0</v>
      </c>
      <c r="AA23" s="75" t="str">
        <f t="shared" si="66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44631</v>
      </c>
      <c r="B24" s="48"/>
      <c r="C24" s="49"/>
      <c r="D24" s="42"/>
      <c r="E24" s="50"/>
      <c r="F24" s="51"/>
      <c r="G24" s="75">
        <f t="shared" ref="G24:G25" si="67">IF(E24="",0,CONCATENATE(E24,":",F24))</f>
        <v>0</v>
      </c>
      <c r="H24" s="50"/>
      <c r="I24" s="51"/>
      <c r="J24" s="75">
        <f t="shared" ref="J24:J25" si="68">IF(H24="",0,CONCATENATE(H24,":",I24))</f>
        <v>0</v>
      </c>
      <c r="K24" s="75">
        <f t="shared" ref="K24:K25" si="69">J24-G24</f>
        <v>0</v>
      </c>
      <c r="L24" s="50"/>
      <c r="M24" s="51"/>
      <c r="N24" s="75">
        <f t="shared" ref="N24:N25" si="70">IF(L24="",0,CONCATENATE(L24,":",M24))</f>
        <v>0</v>
      </c>
      <c r="O24" s="50"/>
      <c r="P24" s="51"/>
      <c r="Q24" s="75">
        <f t="shared" ref="Q24:Q25" si="71">IF(O24="",0,CONCATENATE(O24,":",P24))</f>
        <v>0</v>
      </c>
      <c r="R24" s="75">
        <f t="shared" ref="R24:R25" si="72">Q24-N24</f>
        <v>0</v>
      </c>
      <c r="S24" s="85">
        <f t="shared" ref="S24:S25" si="73">K24+R24</f>
        <v>0</v>
      </c>
      <c r="T24" s="75" t="str">
        <f>IF(B24="av",($E$7)*(-1),IF(B24="df",($E$7)*(-1),IF(D24="X","",IF(B24="sd",ROUND(S24-($E$7*(1-$AE$4)),10),IF(S24=0,"",ROUND(S24-$E$7,10))))))</f>
        <v/>
      </c>
      <c r="U24" s="75" t="str">
        <f t="shared" ref="U24:U25" si="74">IF(T24&gt;0,T24,0)</f>
        <v/>
      </c>
      <c r="V24" s="88">
        <f t="shared" ref="V24:V25" si="75">IF(T24&lt;0,T24*(-1),0)</f>
        <v>0</v>
      </c>
      <c r="W24" s="75" t="str">
        <f>IF(U24=V24,U24,IF(V24&gt;0,V24,U24))</f>
        <v/>
      </c>
      <c r="X24" s="85" t="str">
        <f>IF(D24="X",ROUND(S24-$E$7,10),"")</f>
        <v/>
      </c>
      <c r="Y24" s="75" t="str">
        <f t="shared" ref="Y24:Y25" si="76">IF(X24&gt;0,X24,0)</f>
        <v/>
      </c>
      <c r="Z24" s="88">
        <f t="shared" ref="Z24:Z25" si="77">IF(X24&lt;0,X24*(-1),0)</f>
        <v>0</v>
      </c>
      <c r="AA24" s="75" t="str">
        <f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44632</v>
      </c>
      <c r="B25" s="41"/>
      <c r="C25" s="42"/>
      <c r="D25" s="42"/>
      <c r="E25" s="43"/>
      <c r="F25" s="44"/>
      <c r="G25" s="75">
        <f t="shared" si="67"/>
        <v>0</v>
      </c>
      <c r="H25" s="43"/>
      <c r="I25" s="44"/>
      <c r="J25" s="75">
        <f t="shared" si="68"/>
        <v>0</v>
      </c>
      <c r="K25" s="79">
        <f t="shared" si="69"/>
        <v>0</v>
      </c>
      <c r="L25" s="43"/>
      <c r="M25" s="44"/>
      <c r="N25" s="75">
        <f t="shared" si="70"/>
        <v>0</v>
      </c>
      <c r="O25" s="43"/>
      <c r="P25" s="44"/>
      <c r="Q25" s="75">
        <f t="shared" si="71"/>
        <v>0</v>
      </c>
      <c r="R25" s="79">
        <f t="shared" si="72"/>
        <v>0</v>
      </c>
      <c r="S25" s="79">
        <f t="shared" si="73"/>
        <v>0</v>
      </c>
      <c r="T25" s="79" t="str">
        <f t="shared" ref="T25:T26" si="78">IF($D25="X","",IF($S25=0,"",ROUND($S25,10)))</f>
        <v/>
      </c>
      <c r="U25" s="79" t="str">
        <f t="shared" si="74"/>
        <v/>
      </c>
      <c r="V25" s="87">
        <f t="shared" si="75"/>
        <v>0</v>
      </c>
      <c r="W25" s="79" t="str">
        <f t="shared" ref="W25:W26" si="79">IF($D25="X","",IF($S25=0,"",ROUND($S25,10)))</f>
        <v/>
      </c>
      <c r="X25" s="79" t="str">
        <f t="shared" ref="X25:X26" si="80">IF($D25="X",ROUND($S25,10),"")</f>
        <v/>
      </c>
      <c r="Y25" s="79" t="str">
        <f t="shared" si="76"/>
        <v/>
      </c>
      <c r="Z25" s="79">
        <f t="shared" si="77"/>
        <v>0</v>
      </c>
      <c r="AA25" s="79" t="str">
        <f t="shared" ref="AA25:AA26" si="81">IF($D25="X",ROUND($S25,10),"")</f>
        <v/>
      </c>
      <c r="AC25" s="45" t="s">
        <v>37</v>
      </c>
      <c r="AD25" s="45"/>
      <c r="AE25" s="46">
        <f>AE23+(AE24*0.5)+Feb!AE25</f>
        <v>0</v>
      </c>
    </row>
    <row r="26" spans="1:38" s="11" customFormat="1" ht="14.25" customHeight="1" x14ac:dyDescent="0.35">
      <c r="A26" s="40">
        <v>44633</v>
      </c>
      <c r="B26" s="41"/>
      <c r="C26" s="42"/>
      <c r="D26" s="42"/>
      <c r="E26" s="43"/>
      <c r="F26" s="44"/>
      <c r="G26" s="75">
        <f t="shared" ref="G26:G30" si="82">IF(E26="",0,CONCATENATE(E26,":",F26))</f>
        <v>0</v>
      </c>
      <c r="H26" s="43"/>
      <c r="I26" s="44"/>
      <c r="J26" s="75">
        <f t="shared" ref="J26:J30" si="83">IF(H26="",0,CONCATENATE(H26,":",I26))</f>
        <v>0</v>
      </c>
      <c r="K26" s="79">
        <f t="shared" ref="K26:K30" si="84">J26-G26</f>
        <v>0</v>
      </c>
      <c r="L26" s="43"/>
      <c r="M26" s="44"/>
      <c r="N26" s="75">
        <f t="shared" ref="N26:N30" si="85">IF(L26="",0,CONCATENATE(L26,":",M26))</f>
        <v>0</v>
      </c>
      <c r="O26" s="43"/>
      <c r="P26" s="44"/>
      <c r="Q26" s="75">
        <f t="shared" ref="Q26:Q30" si="86">IF(O26="",0,CONCATENATE(O26,":",P26))</f>
        <v>0</v>
      </c>
      <c r="R26" s="79">
        <f t="shared" ref="R26:R30" si="87">Q26-N26</f>
        <v>0</v>
      </c>
      <c r="S26" s="79">
        <f t="shared" ref="S26:S30" si="88">K26+R26</f>
        <v>0</v>
      </c>
      <c r="T26" s="79" t="str">
        <f t="shared" si="78"/>
        <v/>
      </c>
      <c r="U26" s="79" t="str">
        <f t="shared" ref="U26:U30" si="89">IF(T26&gt;0,T26,0)</f>
        <v/>
      </c>
      <c r="V26" s="87">
        <f t="shared" ref="V26:V30" si="90">IF(T26&lt;0,T26*(-1),0)</f>
        <v>0</v>
      </c>
      <c r="W26" s="79" t="str">
        <f t="shared" si="79"/>
        <v/>
      </c>
      <c r="X26" s="79" t="str">
        <f t="shared" si="80"/>
        <v/>
      </c>
      <c r="Y26" s="79" t="str">
        <f t="shared" ref="Y26:Y30" si="91">IF(X26&gt;0,X26,0)</f>
        <v/>
      </c>
      <c r="Z26" s="79">
        <f t="shared" ref="Z26:Z30" si="92">IF(X26&lt;0,X26*(-1),0)</f>
        <v>0</v>
      </c>
      <c r="AA26" s="79" t="str">
        <f t="shared" si="81"/>
        <v/>
      </c>
      <c r="AE26" s="25"/>
    </row>
    <row r="27" spans="1:38" s="11" customFormat="1" ht="14.25" customHeight="1" x14ac:dyDescent="0.35">
      <c r="A27" s="47">
        <v>44634</v>
      </c>
      <c r="B27" s="48"/>
      <c r="C27" s="49"/>
      <c r="D27" s="42"/>
      <c r="E27" s="50"/>
      <c r="F27" s="51"/>
      <c r="G27" s="75">
        <f t="shared" ref="G27" si="93">IF(E27="",0,CONCATENATE(E27,":",F27))</f>
        <v>0</v>
      </c>
      <c r="H27" s="50"/>
      <c r="I27" s="51"/>
      <c r="J27" s="75">
        <f t="shared" ref="J27" si="94">IF(H27="",0,CONCATENATE(H27,":",I27))</f>
        <v>0</v>
      </c>
      <c r="K27" s="75">
        <f t="shared" ref="K27" si="95">J27-G27</f>
        <v>0</v>
      </c>
      <c r="L27" s="50"/>
      <c r="M27" s="51"/>
      <c r="N27" s="75">
        <f t="shared" ref="N27" si="96">IF(L27="",0,CONCATENATE(L27,":",M27))</f>
        <v>0</v>
      </c>
      <c r="O27" s="50"/>
      <c r="P27" s="51"/>
      <c r="Q27" s="75">
        <f t="shared" ref="Q27" si="97">IF(O27="",0,CONCATENATE(O27,":",P27))</f>
        <v>0</v>
      </c>
      <c r="R27" s="75">
        <f t="shared" ref="R27" si="98">Q27-N27</f>
        <v>0</v>
      </c>
      <c r="S27" s="85">
        <f t="shared" ref="S27" si="99">K27+R27</f>
        <v>0</v>
      </c>
      <c r="T27" s="75" t="str">
        <f t="shared" ref="T27" si="100">IF(B27="av",($E$7)*(-1),IF(B27="df",($E$7)*(-1),IF(D27="X","",IF(B27="sd",ROUND(S27-($E$7*(1-$AE$4)),10),IF(S27=0,"",ROUND(S27-$E$7,10))))))</f>
        <v/>
      </c>
      <c r="U27" s="75" t="str">
        <f t="shared" ref="U27" si="101">IF(T27&gt;0,T27,0)</f>
        <v/>
      </c>
      <c r="V27" s="88">
        <f t="shared" ref="V27" si="102">IF(T27&lt;0,T27*(-1),0)</f>
        <v>0</v>
      </c>
      <c r="W27" s="75" t="str">
        <f t="shared" ref="W27" si="103">IF(U27=V27,U27,IF(V27&gt;0,V27,U27))</f>
        <v/>
      </c>
      <c r="X27" s="85" t="str">
        <f t="shared" ref="X27" si="104">IF(D27="X",ROUND(S27-$E$7,10),"")</f>
        <v/>
      </c>
      <c r="Y27" s="75" t="str">
        <f t="shared" ref="Y27" si="105">IF(X27&gt;0,X27,0)</f>
        <v/>
      </c>
      <c r="Z27" s="88">
        <f t="shared" ref="Z27" si="106">IF(X27&lt;0,X27*(-1),0)</f>
        <v>0</v>
      </c>
      <c r="AA27" s="75" t="str">
        <f t="shared" ref="AA27" si="107">IF(Y27=Z27,Y27,IF(Z27&gt;0,Z27,Y27))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7">
        <v>44635</v>
      </c>
      <c r="B28" s="48"/>
      <c r="C28" s="49"/>
      <c r="D28" s="42"/>
      <c r="E28" s="50"/>
      <c r="F28" s="51"/>
      <c r="G28" s="75">
        <f t="shared" si="82"/>
        <v>0</v>
      </c>
      <c r="H28" s="50"/>
      <c r="I28" s="51"/>
      <c r="J28" s="75">
        <f t="shared" si="83"/>
        <v>0</v>
      </c>
      <c r="K28" s="75">
        <f t="shared" si="84"/>
        <v>0</v>
      </c>
      <c r="L28" s="50"/>
      <c r="M28" s="51"/>
      <c r="N28" s="75">
        <f t="shared" si="85"/>
        <v>0</v>
      </c>
      <c r="O28" s="50"/>
      <c r="P28" s="51"/>
      <c r="Q28" s="75">
        <f t="shared" si="86"/>
        <v>0</v>
      </c>
      <c r="R28" s="75">
        <f t="shared" si="87"/>
        <v>0</v>
      </c>
      <c r="S28" s="85">
        <f t="shared" si="88"/>
        <v>0</v>
      </c>
      <c r="T28" s="75" t="str">
        <f t="shared" ref="T28:T30" si="108">IF(B28="av",($E$7)*(-1),IF(B28="df",($E$7)*(-1),IF(D28="X","",IF(B28="sd",ROUND(S28-($E$7*(1-$AE$4)),10),IF(S28=0,"",ROUND(S28-$E$7,10))))))</f>
        <v/>
      </c>
      <c r="U28" s="75" t="str">
        <f t="shared" si="89"/>
        <v/>
      </c>
      <c r="V28" s="88">
        <f t="shared" si="90"/>
        <v>0</v>
      </c>
      <c r="W28" s="75" t="str">
        <f t="shared" ref="W28:W30" si="109">IF(U28=V28,U28,IF(V28&gt;0,V28,U28))</f>
        <v/>
      </c>
      <c r="X28" s="85" t="str">
        <f t="shared" ref="X28:X30" si="110">IF(D28="X",ROUND(S28-$E$7,10),"")</f>
        <v/>
      </c>
      <c r="Y28" s="75" t="str">
        <f t="shared" si="91"/>
        <v/>
      </c>
      <c r="Z28" s="88">
        <f t="shared" si="92"/>
        <v>0</v>
      </c>
      <c r="AA28" s="75" t="str">
        <f t="shared" ref="AA28:AA30" si="111">IF(Y28=Z28,Y28,IF(Z28&gt;0,Z28,Y28))</f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44636</v>
      </c>
      <c r="B29" s="48"/>
      <c r="C29" s="49"/>
      <c r="D29" s="42"/>
      <c r="E29" s="50"/>
      <c r="F29" s="51"/>
      <c r="G29" s="75">
        <f t="shared" si="82"/>
        <v>0</v>
      </c>
      <c r="H29" s="50"/>
      <c r="I29" s="51"/>
      <c r="J29" s="75">
        <f t="shared" si="83"/>
        <v>0</v>
      </c>
      <c r="K29" s="75">
        <f t="shared" si="84"/>
        <v>0</v>
      </c>
      <c r="L29" s="50"/>
      <c r="M29" s="51"/>
      <c r="N29" s="75">
        <f t="shared" si="85"/>
        <v>0</v>
      </c>
      <c r="O29" s="50"/>
      <c r="P29" s="51"/>
      <c r="Q29" s="75">
        <f t="shared" si="86"/>
        <v>0</v>
      </c>
      <c r="R29" s="75">
        <f t="shared" si="87"/>
        <v>0</v>
      </c>
      <c r="S29" s="85">
        <f t="shared" si="88"/>
        <v>0</v>
      </c>
      <c r="T29" s="75" t="str">
        <f t="shared" si="108"/>
        <v/>
      </c>
      <c r="U29" s="75" t="str">
        <f t="shared" si="89"/>
        <v/>
      </c>
      <c r="V29" s="88">
        <f t="shared" si="90"/>
        <v>0</v>
      </c>
      <c r="W29" s="75" t="str">
        <f t="shared" si="109"/>
        <v/>
      </c>
      <c r="X29" s="85" t="str">
        <f t="shared" si="110"/>
        <v/>
      </c>
      <c r="Y29" s="75" t="str">
        <f t="shared" si="91"/>
        <v/>
      </c>
      <c r="Z29" s="88">
        <f t="shared" si="92"/>
        <v>0</v>
      </c>
      <c r="AA29" s="75" t="str">
        <f t="shared" si="111"/>
        <v/>
      </c>
      <c r="AC29" s="45" t="s">
        <v>39</v>
      </c>
      <c r="AD29" s="92">
        <f>AD28+Feb!AD29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44637</v>
      </c>
      <c r="B30" s="48"/>
      <c r="C30" s="49"/>
      <c r="D30" s="42"/>
      <c r="E30" s="50"/>
      <c r="F30" s="51"/>
      <c r="G30" s="75">
        <f t="shared" si="82"/>
        <v>0</v>
      </c>
      <c r="H30" s="50"/>
      <c r="I30" s="51"/>
      <c r="J30" s="75">
        <f t="shared" si="83"/>
        <v>0</v>
      </c>
      <c r="K30" s="75">
        <f t="shared" si="84"/>
        <v>0</v>
      </c>
      <c r="L30" s="50"/>
      <c r="M30" s="51"/>
      <c r="N30" s="75">
        <f t="shared" si="85"/>
        <v>0</v>
      </c>
      <c r="O30" s="50"/>
      <c r="P30" s="51"/>
      <c r="Q30" s="75">
        <f t="shared" si="86"/>
        <v>0</v>
      </c>
      <c r="R30" s="75">
        <f t="shared" si="87"/>
        <v>0</v>
      </c>
      <c r="S30" s="85">
        <f t="shared" si="88"/>
        <v>0</v>
      </c>
      <c r="T30" s="75" t="str">
        <f t="shared" si="108"/>
        <v/>
      </c>
      <c r="U30" s="75" t="str">
        <f t="shared" si="89"/>
        <v/>
      </c>
      <c r="V30" s="88">
        <f t="shared" si="90"/>
        <v>0</v>
      </c>
      <c r="W30" s="75" t="str">
        <f t="shared" si="109"/>
        <v/>
      </c>
      <c r="X30" s="85" t="str">
        <f t="shared" si="110"/>
        <v/>
      </c>
      <c r="Y30" s="75" t="str">
        <f t="shared" si="91"/>
        <v/>
      </c>
      <c r="Z30" s="88">
        <f t="shared" si="92"/>
        <v>0</v>
      </c>
      <c r="AA30" s="75" t="str">
        <f t="shared" si="111"/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44638</v>
      </c>
      <c r="B31" s="48"/>
      <c r="C31" s="49"/>
      <c r="D31" s="42"/>
      <c r="E31" s="50"/>
      <c r="F31" s="51"/>
      <c r="G31" s="75">
        <f t="shared" ref="G31:G32" si="112">IF(E31="",0,CONCATENATE(E31,":",F31))</f>
        <v>0</v>
      </c>
      <c r="H31" s="50"/>
      <c r="I31" s="51"/>
      <c r="J31" s="75">
        <f t="shared" ref="J31:J32" si="113">IF(H31="",0,CONCATENATE(H31,":",I31))</f>
        <v>0</v>
      </c>
      <c r="K31" s="75">
        <f t="shared" si="41"/>
        <v>0</v>
      </c>
      <c r="L31" s="50"/>
      <c r="M31" s="51"/>
      <c r="N31" s="75">
        <f t="shared" ref="N31:N32" si="114">IF(L31="",0,CONCATENATE(L31,":",M31))</f>
        <v>0</v>
      </c>
      <c r="O31" s="50"/>
      <c r="P31" s="51"/>
      <c r="Q31" s="75">
        <f t="shared" ref="Q31:Q32" si="115">IF(O31="",0,CONCATENATE(O31,":",P31))</f>
        <v>0</v>
      </c>
      <c r="R31" s="75">
        <f t="shared" ref="R31:R37" si="116">Q31-N31</f>
        <v>0</v>
      </c>
      <c r="S31" s="85">
        <f t="shared" ref="S31:S37" si="117">K31+R31</f>
        <v>0</v>
      </c>
      <c r="T31" s="75" t="str">
        <f>IF(B31="av",($E$7)*(-1),IF(B31="df",($E$7)*(-1),IF(D31="X","",IF(B31="sd",ROUND(S31-($E$7*(1-$AE$4)),10),IF(S31=0,"",ROUND(S31-$E$7,10))))))</f>
        <v/>
      </c>
      <c r="U31" s="75" t="str">
        <f t="shared" ref="U31:U32" si="118">IF(T31&gt;0,T31,0)</f>
        <v/>
      </c>
      <c r="V31" s="88">
        <f t="shared" ref="V31:V32" si="119">IF(T31&lt;0,T31*(-1),0)</f>
        <v>0</v>
      </c>
      <c r="W31" s="75" t="str">
        <f>IF(U31=V31,U31,IF(V31&gt;0,V31,U31))</f>
        <v/>
      </c>
      <c r="X31" s="85" t="str">
        <f>IF(D31="X",ROUND(S31-$E$7,10),"")</f>
        <v/>
      </c>
      <c r="Y31" s="75" t="str">
        <f t="shared" ref="Y31:Y32" si="120">IF(X31&gt;0,X31,0)</f>
        <v/>
      </c>
      <c r="Z31" s="88">
        <f t="shared" ref="Z31:Z32" si="121">IF(X31&lt;0,X31*(-1),0)</f>
        <v>0</v>
      </c>
      <c r="AA31" s="75" t="str">
        <f>IF(Y31=Z31,Y31,IF(Z31&gt;0,Z31,Y31))</f>
        <v/>
      </c>
      <c r="AE31" s="25"/>
    </row>
    <row r="32" spans="1:38" s="11" customFormat="1" ht="14.25" customHeight="1" x14ac:dyDescent="0.35">
      <c r="A32" s="40">
        <v>44639</v>
      </c>
      <c r="B32" s="41"/>
      <c r="C32" s="42"/>
      <c r="D32" s="42"/>
      <c r="E32" s="43"/>
      <c r="F32" s="44"/>
      <c r="G32" s="75">
        <f t="shared" si="112"/>
        <v>0</v>
      </c>
      <c r="H32" s="43"/>
      <c r="I32" s="44"/>
      <c r="J32" s="75">
        <f t="shared" si="113"/>
        <v>0</v>
      </c>
      <c r="K32" s="79">
        <f t="shared" ref="K32" si="122">J32-G32</f>
        <v>0</v>
      </c>
      <c r="L32" s="43"/>
      <c r="M32" s="44"/>
      <c r="N32" s="75">
        <f t="shared" si="114"/>
        <v>0</v>
      </c>
      <c r="O32" s="43"/>
      <c r="P32" s="44"/>
      <c r="Q32" s="75">
        <f t="shared" si="115"/>
        <v>0</v>
      </c>
      <c r="R32" s="79">
        <f t="shared" ref="R32" si="123">Q32-N32</f>
        <v>0</v>
      </c>
      <c r="S32" s="79">
        <f t="shared" ref="S32" si="124">K32+R32</f>
        <v>0</v>
      </c>
      <c r="T32" s="79" t="str">
        <f t="shared" ref="T32:T33" si="125">IF($D32="X","",IF($S32=0,"",ROUND($S32,10)))</f>
        <v/>
      </c>
      <c r="U32" s="79" t="str">
        <f t="shared" si="118"/>
        <v/>
      </c>
      <c r="V32" s="87">
        <f t="shared" si="119"/>
        <v>0</v>
      </c>
      <c r="W32" s="79" t="str">
        <f t="shared" ref="W32:W33" si="126">IF($D32="X","",IF($S32=0,"",ROUND($S32,10)))</f>
        <v/>
      </c>
      <c r="X32" s="79" t="str">
        <f t="shared" ref="X32:X33" si="127">IF($D32="X",ROUND($S32,10),"")</f>
        <v/>
      </c>
      <c r="Y32" s="79" t="str">
        <f t="shared" si="120"/>
        <v/>
      </c>
      <c r="Z32" s="79">
        <f t="shared" si="121"/>
        <v>0</v>
      </c>
      <c r="AA32" s="79" t="str">
        <f t="shared" ref="AA32:AA33" si="128">IF($D32="X",ROUND($S32,10),"")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0">
        <v>44640</v>
      </c>
      <c r="B33" s="41"/>
      <c r="C33" s="42"/>
      <c r="D33" s="42"/>
      <c r="E33" s="43"/>
      <c r="F33" s="44"/>
      <c r="G33" s="75">
        <f t="shared" ref="G33:G37" si="129">IF(E33="",0,CONCATENATE(E33,":",F33))</f>
        <v>0</v>
      </c>
      <c r="H33" s="43"/>
      <c r="I33" s="44"/>
      <c r="J33" s="75">
        <f t="shared" ref="J33:J37" si="130">IF(H33="",0,CONCATENATE(H33,":",I33))</f>
        <v>0</v>
      </c>
      <c r="K33" s="79">
        <f t="shared" si="41"/>
        <v>0</v>
      </c>
      <c r="L33" s="43"/>
      <c r="M33" s="44"/>
      <c r="N33" s="75">
        <f t="shared" ref="N33:N37" si="131">IF(L33="",0,CONCATENATE(L33,":",M33))</f>
        <v>0</v>
      </c>
      <c r="O33" s="43"/>
      <c r="P33" s="44"/>
      <c r="Q33" s="75">
        <f t="shared" ref="Q33:Q37" si="132">IF(O33="",0,CONCATENATE(O33,":",P33))</f>
        <v>0</v>
      </c>
      <c r="R33" s="79">
        <f t="shared" si="116"/>
        <v>0</v>
      </c>
      <c r="S33" s="79">
        <f t="shared" si="117"/>
        <v>0</v>
      </c>
      <c r="T33" s="79" t="str">
        <f t="shared" si="125"/>
        <v/>
      </c>
      <c r="U33" s="79" t="str">
        <f t="shared" ref="U33:U37" si="133">IF(T33&gt;0,T33,0)</f>
        <v/>
      </c>
      <c r="V33" s="87">
        <f t="shared" ref="V33:V37" si="134">IF(T33&lt;0,T33*(-1),0)</f>
        <v>0</v>
      </c>
      <c r="W33" s="79" t="str">
        <f t="shared" si="126"/>
        <v/>
      </c>
      <c r="X33" s="79" t="str">
        <f t="shared" si="127"/>
        <v/>
      </c>
      <c r="Y33" s="79" t="str">
        <f t="shared" ref="Y33:Y37" si="135">IF(X33&gt;0,X33,0)</f>
        <v/>
      </c>
      <c r="Z33" s="79">
        <f t="shared" ref="Z33:Z37" si="136">IF(X33&lt;0,X33*(-1),0)</f>
        <v>0</v>
      </c>
      <c r="AA33" s="79" t="str">
        <f t="shared" si="128"/>
        <v/>
      </c>
      <c r="AC33" s="58" t="s">
        <v>42</v>
      </c>
      <c r="AD33" s="58"/>
      <c r="AE33" s="60">
        <f>IF($AE$5-(COUNTIF(B$14:B$44,"f")+($AE$5-Feb!AE33))&gt;-1,Feb!AE33-COUNTIF(B$14:B$44,"f"),0)</f>
        <v>25</v>
      </c>
    </row>
    <row r="34" spans="1:31" s="11" customFormat="1" ht="14.25" customHeight="1" x14ac:dyDescent="0.35">
      <c r="A34" s="47">
        <v>44641</v>
      </c>
      <c r="B34" s="48"/>
      <c r="C34" s="49"/>
      <c r="D34" s="42"/>
      <c r="E34" s="50"/>
      <c r="F34" s="51"/>
      <c r="G34" s="75">
        <f t="shared" ref="G34" si="137">IF(E34="",0,CONCATENATE(E34,":",F34))</f>
        <v>0</v>
      </c>
      <c r="H34" s="50"/>
      <c r="I34" s="51"/>
      <c r="J34" s="75">
        <f t="shared" ref="J34" si="138">IF(H34="",0,CONCATENATE(H34,":",I34))</f>
        <v>0</v>
      </c>
      <c r="K34" s="75">
        <f t="shared" ref="K34" si="139">J34-G34</f>
        <v>0</v>
      </c>
      <c r="L34" s="50"/>
      <c r="M34" s="51"/>
      <c r="N34" s="75">
        <f t="shared" ref="N34" si="140">IF(L34="",0,CONCATENATE(L34,":",M34))</f>
        <v>0</v>
      </c>
      <c r="O34" s="50"/>
      <c r="P34" s="51"/>
      <c r="Q34" s="75">
        <f t="shared" ref="Q34" si="141">IF(O34="",0,CONCATENATE(O34,":",P34))</f>
        <v>0</v>
      </c>
      <c r="R34" s="75">
        <f t="shared" ref="R34" si="142">Q34-N34</f>
        <v>0</v>
      </c>
      <c r="S34" s="85">
        <f t="shared" ref="S34" si="143">K34+R34</f>
        <v>0</v>
      </c>
      <c r="T34" s="75" t="str">
        <f t="shared" ref="T34" si="144">IF(B34="av",($E$7)*(-1),IF(B34="df",($E$7)*(-1),IF(D34="X","",IF(B34="sd",ROUND(S34-($E$7*(1-$AE$4)),10),IF(S34=0,"",ROUND(S34-$E$7,10))))))</f>
        <v/>
      </c>
      <c r="U34" s="75" t="str">
        <f t="shared" ref="U34" si="145">IF(T34&gt;0,T34,0)</f>
        <v/>
      </c>
      <c r="V34" s="88">
        <f t="shared" ref="V34" si="146">IF(T34&lt;0,T34*(-1),0)</f>
        <v>0</v>
      </c>
      <c r="W34" s="75" t="str">
        <f t="shared" ref="W34" si="147">IF(U34=V34,U34,IF(V34&gt;0,V34,U34))</f>
        <v/>
      </c>
      <c r="X34" s="85" t="str">
        <f t="shared" ref="X34" si="148">IF(D34="X",ROUND(S34-$E$7,10),"")</f>
        <v/>
      </c>
      <c r="Y34" s="75" t="str">
        <f t="shared" ref="Y34" si="149">IF(X34&gt;0,X34,0)</f>
        <v/>
      </c>
      <c r="Z34" s="88">
        <f t="shared" ref="Z34" si="150">IF(X34&lt;0,X34*(-1),0)</f>
        <v>0</v>
      </c>
      <c r="AA34" s="75" t="str">
        <f t="shared" ref="AA34" si="151">IF(Y34=Z34,Y34,IF(Z34&gt;0,Z34,Y34))</f>
        <v/>
      </c>
      <c r="AC34" s="61" t="s">
        <v>43</v>
      </c>
      <c r="AD34" s="61"/>
      <c r="AE34" s="46">
        <f>IF(Feb!AE34&gt;0,Feb!AE34+COUNTIF(B$14:B$44,"f"),IF(COUNTIF(B$14:B$44,"f")&gt;Feb!AE33,COUNTIF(B$14:B$44,"f")-Feb!AE33,0))</f>
        <v>0</v>
      </c>
    </row>
    <row r="35" spans="1:31" s="11" customFormat="1" ht="14.25" customHeight="1" x14ac:dyDescent="0.35">
      <c r="A35" s="47">
        <v>44642</v>
      </c>
      <c r="B35" s="48"/>
      <c r="C35" s="49"/>
      <c r="D35" s="42"/>
      <c r="E35" s="50"/>
      <c r="F35" s="51"/>
      <c r="G35" s="75">
        <f t="shared" si="129"/>
        <v>0</v>
      </c>
      <c r="H35" s="50"/>
      <c r="I35" s="51"/>
      <c r="J35" s="75">
        <f t="shared" si="130"/>
        <v>0</v>
      </c>
      <c r="K35" s="75">
        <f t="shared" si="41"/>
        <v>0</v>
      </c>
      <c r="L35" s="50"/>
      <c r="M35" s="51"/>
      <c r="N35" s="75">
        <f t="shared" si="131"/>
        <v>0</v>
      </c>
      <c r="O35" s="50"/>
      <c r="P35" s="51"/>
      <c r="Q35" s="75">
        <f t="shared" si="132"/>
        <v>0</v>
      </c>
      <c r="R35" s="75">
        <f t="shared" si="116"/>
        <v>0</v>
      </c>
      <c r="S35" s="85">
        <f t="shared" si="117"/>
        <v>0</v>
      </c>
      <c r="T35" s="75" t="str">
        <f t="shared" ref="T35:T37" si="152">IF(B35="av",($E$7)*(-1),IF(B35="df",($E$7)*(-1),IF(D35="X","",IF(B35="sd",ROUND(S35-($E$7*(1-$AE$4)),10),IF(S35=0,"",ROUND(S35-$E$7,10))))))</f>
        <v/>
      </c>
      <c r="U35" s="75" t="str">
        <f t="shared" si="133"/>
        <v/>
      </c>
      <c r="V35" s="88">
        <f t="shared" si="134"/>
        <v>0</v>
      </c>
      <c r="W35" s="75" t="str">
        <f t="shared" ref="W35:W37" si="153">IF(U35=V35,U35,IF(V35&gt;0,V35,U35))</f>
        <v/>
      </c>
      <c r="X35" s="85" t="str">
        <f t="shared" ref="X35:X37" si="154">IF(D35="X",ROUND(S35-$E$7,10),"")</f>
        <v/>
      </c>
      <c r="Y35" s="75" t="str">
        <f t="shared" si="135"/>
        <v/>
      </c>
      <c r="Z35" s="88">
        <f t="shared" si="136"/>
        <v>0</v>
      </c>
      <c r="AA35" s="75" t="str">
        <f t="shared" ref="AA35:AA37" si="155">IF(Y35=Z35,Y35,IF(Z35&gt;0,Z35,Y35))</f>
        <v/>
      </c>
      <c r="AC35" s="58" t="s">
        <v>44</v>
      </c>
      <c r="AD35" s="58"/>
      <c r="AE35" s="60">
        <f>IF($AE$6-(COUNTIF(B$14:B$44,"s")+($AE$6-Feb!AE35))&gt;-1,Feb!AE35-COUNTIF(B$14:B$44,"s"),0)</f>
        <v>0</v>
      </c>
    </row>
    <row r="36" spans="1:31" s="11" customFormat="1" ht="14.25" customHeight="1" x14ac:dyDescent="0.35">
      <c r="A36" s="47">
        <v>44643</v>
      </c>
      <c r="B36" s="48"/>
      <c r="C36" s="49"/>
      <c r="D36" s="42"/>
      <c r="E36" s="50"/>
      <c r="F36" s="51"/>
      <c r="G36" s="75">
        <f t="shared" si="129"/>
        <v>0</v>
      </c>
      <c r="H36" s="50"/>
      <c r="I36" s="51"/>
      <c r="J36" s="75">
        <f t="shared" si="130"/>
        <v>0</v>
      </c>
      <c r="K36" s="75">
        <f t="shared" si="41"/>
        <v>0</v>
      </c>
      <c r="L36" s="50"/>
      <c r="M36" s="51"/>
      <c r="N36" s="75">
        <f t="shared" si="131"/>
        <v>0</v>
      </c>
      <c r="O36" s="50"/>
      <c r="P36" s="51"/>
      <c r="Q36" s="75">
        <f t="shared" si="132"/>
        <v>0</v>
      </c>
      <c r="R36" s="75">
        <f t="shared" si="116"/>
        <v>0</v>
      </c>
      <c r="S36" s="85">
        <f t="shared" si="117"/>
        <v>0</v>
      </c>
      <c r="T36" s="75" t="str">
        <f t="shared" si="152"/>
        <v/>
      </c>
      <c r="U36" s="75" t="str">
        <f t="shared" si="133"/>
        <v/>
      </c>
      <c r="V36" s="88">
        <f t="shared" si="134"/>
        <v>0</v>
      </c>
      <c r="W36" s="75" t="str">
        <f t="shared" si="153"/>
        <v/>
      </c>
      <c r="X36" s="85" t="str">
        <f t="shared" si="154"/>
        <v/>
      </c>
      <c r="Y36" s="75" t="str">
        <f t="shared" si="135"/>
        <v/>
      </c>
      <c r="Z36" s="88">
        <f t="shared" si="136"/>
        <v>0</v>
      </c>
      <c r="AA36" s="75" t="str">
        <f t="shared" si="155"/>
        <v/>
      </c>
      <c r="AC36" s="58" t="s">
        <v>45</v>
      </c>
      <c r="AD36" s="58"/>
      <c r="AE36" s="46">
        <f>COUNTIF(B$14:B$44,"vp")+Feb!AE36</f>
        <v>0</v>
      </c>
    </row>
    <row r="37" spans="1:31" s="11" customFormat="1" ht="14.25" customHeight="1" x14ac:dyDescent="0.35">
      <c r="A37" s="47">
        <v>44644</v>
      </c>
      <c r="B37" s="48"/>
      <c r="C37" s="49"/>
      <c r="D37" s="42"/>
      <c r="E37" s="50"/>
      <c r="F37" s="51"/>
      <c r="G37" s="75">
        <f t="shared" si="129"/>
        <v>0</v>
      </c>
      <c r="H37" s="50"/>
      <c r="I37" s="51"/>
      <c r="J37" s="75">
        <f t="shared" si="130"/>
        <v>0</v>
      </c>
      <c r="K37" s="75">
        <f t="shared" si="41"/>
        <v>0</v>
      </c>
      <c r="L37" s="50"/>
      <c r="M37" s="51"/>
      <c r="N37" s="75">
        <f t="shared" si="131"/>
        <v>0</v>
      </c>
      <c r="O37" s="50"/>
      <c r="P37" s="51"/>
      <c r="Q37" s="75">
        <f t="shared" si="132"/>
        <v>0</v>
      </c>
      <c r="R37" s="75">
        <f t="shared" si="116"/>
        <v>0</v>
      </c>
      <c r="S37" s="85">
        <f t="shared" si="117"/>
        <v>0</v>
      </c>
      <c r="T37" s="75" t="str">
        <f t="shared" si="152"/>
        <v/>
      </c>
      <c r="U37" s="75" t="str">
        <f t="shared" si="133"/>
        <v/>
      </c>
      <c r="V37" s="88">
        <f t="shared" si="134"/>
        <v>0</v>
      </c>
      <c r="W37" s="75" t="str">
        <f t="shared" si="153"/>
        <v/>
      </c>
      <c r="X37" s="85" t="str">
        <f t="shared" si="154"/>
        <v/>
      </c>
      <c r="Y37" s="75" t="str">
        <f t="shared" si="135"/>
        <v/>
      </c>
      <c r="Z37" s="88">
        <f t="shared" si="136"/>
        <v>0</v>
      </c>
      <c r="AA37" s="75" t="str">
        <f t="shared" si="155"/>
        <v/>
      </c>
      <c r="AC37" s="58" t="s">
        <v>46</v>
      </c>
      <c r="AD37" s="58"/>
      <c r="AE37" s="46">
        <f>COUNTIF(B$14:B$44,"sb")+Feb!AE37</f>
        <v>0</v>
      </c>
    </row>
    <row r="38" spans="1:31" s="11" customFormat="1" ht="14.25" customHeight="1" x14ac:dyDescent="0.35">
      <c r="A38" s="47">
        <v>44645</v>
      </c>
      <c r="B38" s="48"/>
      <c r="C38" s="49"/>
      <c r="D38" s="42"/>
      <c r="E38" s="50"/>
      <c r="F38" s="51"/>
      <c r="G38" s="75">
        <f t="shared" ref="G38:G39" si="156">IF(E38="",0,CONCATENATE(E38,":",F38))</f>
        <v>0</v>
      </c>
      <c r="H38" s="50"/>
      <c r="I38" s="51"/>
      <c r="J38" s="75">
        <f t="shared" ref="J38:J39" si="157">IF(H38="",0,CONCATENATE(H38,":",I38))</f>
        <v>0</v>
      </c>
      <c r="K38" s="75">
        <f t="shared" ref="K38:K39" si="158">J38-G38</f>
        <v>0</v>
      </c>
      <c r="L38" s="50"/>
      <c r="M38" s="51"/>
      <c r="N38" s="75">
        <f t="shared" ref="N38:N39" si="159">IF(L38="",0,CONCATENATE(L38,":",M38))</f>
        <v>0</v>
      </c>
      <c r="O38" s="50"/>
      <c r="P38" s="51"/>
      <c r="Q38" s="75">
        <f t="shared" ref="Q38:Q39" si="160">IF(O38="",0,CONCATENATE(O38,":",P38))</f>
        <v>0</v>
      </c>
      <c r="R38" s="75">
        <f t="shared" ref="R38:R39" si="161">Q38-N38</f>
        <v>0</v>
      </c>
      <c r="S38" s="85">
        <f t="shared" ref="S38:S39" si="162">K38+R38</f>
        <v>0</v>
      </c>
      <c r="T38" s="75" t="str">
        <f t="shared" ref="T38" si="163">IF(B38="av",($E$7)*(-1),IF(B38="df",($E$7)*(-1),IF(D38="X","",IF(B38="sd",ROUND(S38-($E$7*(1-$AE$4)),10),IF(S38=0,"",ROUND(S38-$E$7,10))))))</f>
        <v/>
      </c>
      <c r="U38" s="75" t="str">
        <f t="shared" ref="U38:U39" si="164">IF(T38&gt;0,T38,0)</f>
        <v/>
      </c>
      <c r="V38" s="88">
        <f t="shared" ref="V38:V39" si="165">IF(T38&lt;0,T38*(-1),0)</f>
        <v>0</v>
      </c>
      <c r="W38" s="75" t="str">
        <f t="shared" ref="W38" si="166">IF(U38=V38,U38,IF(V38&gt;0,V38,U38))</f>
        <v/>
      </c>
      <c r="X38" s="85" t="str">
        <f t="shared" ref="X38" si="167">IF(D38="X",ROUND(S38-$E$7,10),"")</f>
        <v/>
      </c>
      <c r="Y38" s="75" t="str">
        <f t="shared" ref="Y38:Y39" si="168">IF(X38&gt;0,X38,0)</f>
        <v/>
      </c>
      <c r="Z38" s="88">
        <f t="shared" ref="Z38:Z39" si="169">IF(X38&lt;0,X38*(-1),0)</f>
        <v>0</v>
      </c>
      <c r="AA38" s="75" t="str">
        <f t="shared" ref="AA38" si="170">IF(Y38=Z38,Y38,IF(Z38&gt;0,Z38,Y38))</f>
        <v/>
      </c>
      <c r="AC38" s="62" t="s">
        <v>47</v>
      </c>
      <c r="AD38" s="62"/>
      <c r="AE38" s="46">
        <f>COUNTIF(B$14:B$44,"sm")+Feb!AE38</f>
        <v>0</v>
      </c>
    </row>
    <row r="39" spans="1:31" s="11" customFormat="1" ht="14.25" customHeight="1" x14ac:dyDescent="0.35">
      <c r="A39" s="40">
        <v>44646</v>
      </c>
      <c r="B39" s="41"/>
      <c r="C39" s="42"/>
      <c r="D39" s="42"/>
      <c r="E39" s="43"/>
      <c r="F39" s="44"/>
      <c r="G39" s="75">
        <f t="shared" si="156"/>
        <v>0</v>
      </c>
      <c r="H39" s="43"/>
      <c r="I39" s="44"/>
      <c r="J39" s="75">
        <f t="shared" si="157"/>
        <v>0</v>
      </c>
      <c r="K39" s="79">
        <f t="shared" si="158"/>
        <v>0</v>
      </c>
      <c r="L39" s="43"/>
      <c r="M39" s="44"/>
      <c r="N39" s="75">
        <f t="shared" si="159"/>
        <v>0</v>
      </c>
      <c r="O39" s="43"/>
      <c r="P39" s="44"/>
      <c r="Q39" s="75">
        <f t="shared" si="160"/>
        <v>0</v>
      </c>
      <c r="R39" s="79">
        <f t="shared" si="161"/>
        <v>0</v>
      </c>
      <c r="S39" s="79">
        <f t="shared" si="162"/>
        <v>0</v>
      </c>
      <c r="T39" s="79" t="str">
        <f t="shared" ref="T39:T40" si="171">IF($D39="X","",IF($S39=0,"",ROUND($S39,10)))</f>
        <v/>
      </c>
      <c r="U39" s="79" t="str">
        <f t="shared" si="164"/>
        <v/>
      </c>
      <c r="V39" s="87">
        <f t="shared" si="165"/>
        <v>0</v>
      </c>
      <c r="W39" s="79" t="str">
        <f t="shared" ref="W39:W40" si="172">IF($D39="X","",IF($S39=0,"",ROUND($S39,10)))</f>
        <v/>
      </c>
      <c r="X39" s="79" t="str">
        <f t="shared" ref="X39:X40" si="173">IF($D39="X",ROUND($S39,10),"")</f>
        <v/>
      </c>
      <c r="Y39" s="79" t="str">
        <f t="shared" si="168"/>
        <v/>
      </c>
      <c r="Z39" s="79">
        <f t="shared" si="169"/>
        <v>0</v>
      </c>
      <c r="AA39" s="79" t="str">
        <f t="shared" ref="AA39:AA40" si="174">IF($D39="X",ROUND($S39,10),"")</f>
        <v/>
      </c>
      <c r="AC39" s="62" t="s">
        <v>48</v>
      </c>
      <c r="AD39" s="62"/>
      <c r="AE39" s="46">
        <f>COUNTIF(B$14:B$44,"sd")+Feb!AE39</f>
        <v>0</v>
      </c>
    </row>
    <row r="40" spans="1:31" s="11" customFormat="1" ht="14.25" customHeight="1" x14ac:dyDescent="0.35">
      <c r="A40" s="40">
        <v>44647</v>
      </c>
      <c r="B40" s="41"/>
      <c r="C40" s="42"/>
      <c r="D40" s="42"/>
      <c r="E40" s="43"/>
      <c r="F40" s="44"/>
      <c r="G40" s="75">
        <f t="shared" ref="G40:G44" si="175">IF(E40="",0,CONCATENATE(E40,":",F40))</f>
        <v>0</v>
      </c>
      <c r="H40" s="43"/>
      <c r="I40" s="44"/>
      <c r="J40" s="75">
        <f t="shared" ref="J40:J44" si="176">IF(H40="",0,CONCATENATE(H40,":",I40))</f>
        <v>0</v>
      </c>
      <c r="K40" s="79">
        <f t="shared" ref="K40:K44" si="177">J40-G40</f>
        <v>0</v>
      </c>
      <c r="L40" s="43"/>
      <c r="M40" s="44"/>
      <c r="N40" s="75">
        <f t="shared" ref="N40:N44" si="178">IF(L40="",0,CONCATENATE(L40,":",M40))</f>
        <v>0</v>
      </c>
      <c r="O40" s="43"/>
      <c r="P40" s="44"/>
      <c r="Q40" s="75">
        <f t="shared" ref="Q40:Q44" si="179">IF(O40="",0,CONCATENATE(O40,":",P40))</f>
        <v>0</v>
      </c>
      <c r="R40" s="79">
        <f t="shared" ref="R40:R44" si="180">Q40-N40</f>
        <v>0</v>
      </c>
      <c r="S40" s="79">
        <f t="shared" ref="S40:S44" si="181">K40+R40</f>
        <v>0</v>
      </c>
      <c r="T40" s="79" t="str">
        <f t="shared" si="171"/>
        <v/>
      </c>
      <c r="U40" s="79" t="str">
        <f t="shared" ref="U40:U44" si="182">IF(T40&gt;0,T40,0)</f>
        <v/>
      </c>
      <c r="V40" s="87">
        <f t="shared" ref="V40:V44" si="183">IF(T40&lt;0,T40*(-1),0)</f>
        <v>0</v>
      </c>
      <c r="W40" s="79" t="str">
        <f t="shared" si="172"/>
        <v/>
      </c>
      <c r="X40" s="79" t="str">
        <f t="shared" si="173"/>
        <v/>
      </c>
      <c r="Y40" s="79" t="str">
        <f t="shared" ref="Y40:Y44" si="184">IF(X40&gt;0,X40,0)</f>
        <v/>
      </c>
      <c r="Z40" s="79">
        <f t="shared" ref="Z40:Z44" si="185">IF(X40&lt;0,X40*(-1),0)</f>
        <v>0</v>
      </c>
      <c r="AA40" s="79" t="str">
        <f t="shared" si="174"/>
        <v/>
      </c>
      <c r="AC40" s="62" t="s">
        <v>49</v>
      </c>
      <c r="AD40" s="62"/>
      <c r="AE40" s="46">
        <f>COUNTIF(B$14:B$44,"se")+Feb!AE40</f>
        <v>0</v>
      </c>
    </row>
    <row r="41" spans="1:31" s="11" customFormat="1" ht="14.25" customHeight="1" x14ac:dyDescent="0.35">
      <c r="A41" s="47">
        <v>44648</v>
      </c>
      <c r="B41" s="48"/>
      <c r="C41" s="49"/>
      <c r="D41" s="42"/>
      <c r="E41" s="50"/>
      <c r="F41" s="51"/>
      <c r="G41" s="75">
        <f t="shared" ref="G41" si="186">IF(E41="",0,CONCATENATE(E41,":",F41))</f>
        <v>0</v>
      </c>
      <c r="H41" s="50"/>
      <c r="I41" s="51"/>
      <c r="J41" s="75">
        <f t="shared" ref="J41" si="187">IF(H41="",0,CONCATENATE(H41,":",I41))</f>
        <v>0</v>
      </c>
      <c r="K41" s="75">
        <f t="shared" ref="K41" si="188">J41-G41</f>
        <v>0</v>
      </c>
      <c r="L41" s="50"/>
      <c r="M41" s="51"/>
      <c r="N41" s="75">
        <f t="shared" ref="N41" si="189">IF(L41="",0,CONCATENATE(L41,":",M41))</f>
        <v>0</v>
      </c>
      <c r="O41" s="50"/>
      <c r="P41" s="51"/>
      <c r="Q41" s="75">
        <f t="shared" ref="Q41" si="190">IF(O41="",0,CONCATENATE(O41,":",P41))</f>
        <v>0</v>
      </c>
      <c r="R41" s="75">
        <f t="shared" ref="R41" si="191">Q41-N41</f>
        <v>0</v>
      </c>
      <c r="S41" s="85">
        <f t="shared" ref="S41" si="192">K41+R41</f>
        <v>0</v>
      </c>
      <c r="T41" s="75" t="str">
        <f t="shared" ref="T41" si="193">IF(B41="av",($E$7)*(-1),IF(B41="df",($E$7)*(-1),IF(D41="X","",IF(B41="sd",ROUND(S41-($E$7*(1-$AE$4)),10),IF(S41=0,"",ROUND(S41-$E$7,10))))))</f>
        <v/>
      </c>
      <c r="U41" s="75" t="str">
        <f t="shared" ref="U41" si="194">IF(T41&gt;0,T41,0)</f>
        <v/>
      </c>
      <c r="V41" s="88">
        <f t="shared" ref="V41" si="195">IF(T41&lt;0,T41*(-1),0)</f>
        <v>0</v>
      </c>
      <c r="W41" s="75" t="str">
        <f t="shared" ref="W41" si="196">IF(U41=V41,U41,IF(V41&gt;0,V41,U41))</f>
        <v/>
      </c>
      <c r="X41" s="85" t="str">
        <f t="shared" ref="X41" si="197">IF(D41="X",ROUND(S41-$E$7,10),"")</f>
        <v/>
      </c>
      <c r="Y41" s="75" t="str">
        <f t="shared" ref="Y41" si="198">IF(X41&gt;0,X41,0)</f>
        <v/>
      </c>
      <c r="Z41" s="88">
        <f t="shared" ref="Z41" si="199">IF(X41&lt;0,X41*(-1),0)</f>
        <v>0</v>
      </c>
      <c r="AA41" s="75" t="str">
        <f t="shared" ref="AA41" si="200">IF(Y41=Z41,Y41,IF(Z41&gt;0,Z41,Y41))</f>
        <v/>
      </c>
      <c r="AC41" s="62" t="s">
        <v>50</v>
      </c>
      <c r="AD41" s="62"/>
      <c r="AE41" s="46">
        <f>COUNTIF(B$14:B$44,"df")+Feb!AE41</f>
        <v>0</v>
      </c>
    </row>
    <row r="42" spans="1:31" s="11" customFormat="1" ht="14.25" customHeight="1" x14ac:dyDescent="0.35">
      <c r="A42" s="47">
        <v>44649</v>
      </c>
      <c r="B42" s="48"/>
      <c r="C42" s="49"/>
      <c r="D42" s="42"/>
      <c r="E42" s="50"/>
      <c r="F42" s="51"/>
      <c r="G42" s="75">
        <f t="shared" si="175"/>
        <v>0</v>
      </c>
      <c r="H42" s="50"/>
      <c r="I42" s="51"/>
      <c r="J42" s="75">
        <f t="shared" si="176"/>
        <v>0</v>
      </c>
      <c r="K42" s="75">
        <f t="shared" si="177"/>
        <v>0</v>
      </c>
      <c r="L42" s="50"/>
      <c r="M42" s="51"/>
      <c r="N42" s="75">
        <f t="shared" si="178"/>
        <v>0</v>
      </c>
      <c r="O42" s="50"/>
      <c r="P42" s="51"/>
      <c r="Q42" s="75">
        <f t="shared" si="179"/>
        <v>0</v>
      </c>
      <c r="R42" s="75">
        <f t="shared" si="180"/>
        <v>0</v>
      </c>
      <c r="S42" s="85">
        <f t="shared" si="181"/>
        <v>0</v>
      </c>
      <c r="T42" s="75" t="str">
        <f t="shared" ref="T42:T43" si="201">IF(B42="av",($E$7)*(-1),IF(B42="df",($E$7)*(-1),IF(D42="X","",IF(B42="sd",ROUND(S42-($E$7*(1-$AE$4)),10),IF(S42=0,"",ROUND(S42-$E$7,10))))))</f>
        <v/>
      </c>
      <c r="U42" s="75" t="str">
        <f t="shared" si="182"/>
        <v/>
      </c>
      <c r="V42" s="88">
        <f t="shared" si="183"/>
        <v>0</v>
      </c>
      <c r="W42" s="75" t="str">
        <f t="shared" ref="W42:W44" si="202">IF(U42=V42,U42,IF(V42&gt;0,V42,U42))</f>
        <v/>
      </c>
      <c r="X42" s="85" t="str">
        <f t="shared" ref="X42:X43" si="203">IF(D42="X",ROUND(S42-$E$7,10),"")</f>
        <v/>
      </c>
      <c r="Y42" s="75" t="str">
        <f t="shared" si="184"/>
        <v/>
      </c>
      <c r="Z42" s="88">
        <f t="shared" si="185"/>
        <v>0</v>
      </c>
      <c r="AA42" s="75" t="str">
        <f t="shared" ref="AA42:AA44" si="204"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7">
        <v>44650</v>
      </c>
      <c r="B43" s="48"/>
      <c r="C43" s="49"/>
      <c r="D43" s="42"/>
      <c r="E43" s="50"/>
      <c r="F43" s="51"/>
      <c r="G43" s="75">
        <f t="shared" si="175"/>
        <v>0</v>
      </c>
      <c r="H43" s="50"/>
      <c r="I43" s="51"/>
      <c r="J43" s="75">
        <f t="shared" si="176"/>
        <v>0</v>
      </c>
      <c r="K43" s="75">
        <f t="shared" si="177"/>
        <v>0</v>
      </c>
      <c r="L43" s="50"/>
      <c r="M43" s="51"/>
      <c r="N43" s="75">
        <f t="shared" si="178"/>
        <v>0</v>
      </c>
      <c r="O43" s="50"/>
      <c r="P43" s="51"/>
      <c r="Q43" s="75">
        <f t="shared" si="179"/>
        <v>0</v>
      </c>
      <c r="R43" s="75">
        <f t="shared" si="180"/>
        <v>0</v>
      </c>
      <c r="S43" s="85">
        <f t="shared" si="181"/>
        <v>0</v>
      </c>
      <c r="T43" s="75" t="str">
        <f t="shared" si="201"/>
        <v/>
      </c>
      <c r="U43" s="75" t="str">
        <f t="shared" si="182"/>
        <v/>
      </c>
      <c r="V43" s="88">
        <f t="shared" si="183"/>
        <v>0</v>
      </c>
      <c r="W43" s="75" t="str">
        <f t="shared" si="202"/>
        <v/>
      </c>
      <c r="X43" s="85" t="str">
        <f t="shared" si="203"/>
        <v/>
      </c>
      <c r="Y43" s="75" t="str">
        <f t="shared" si="184"/>
        <v/>
      </c>
      <c r="Z43" s="88">
        <f t="shared" si="185"/>
        <v>0</v>
      </c>
      <c r="AA43" s="75" t="str">
        <f t="shared" si="204"/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>
        <v>44651</v>
      </c>
      <c r="B44" s="48"/>
      <c r="C44" s="49"/>
      <c r="D44" s="42"/>
      <c r="E44" s="50"/>
      <c r="F44" s="51"/>
      <c r="G44" s="75">
        <f t="shared" si="175"/>
        <v>0</v>
      </c>
      <c r="H44" s="50"/>
      <c r="I44" s="51"/>
      <c r="J44" s="75">
        <f t="shared" si="176"/>
        <v>0</v>
      </c>
      <c r="K44" s="75">
        <f t="shared" si="177"/>
        <v>0</v>
      </c>
      <c r="L44" s="50"/>
      <c r="M44" s="51"/>
      <c r="N44" s="75">
        <f t="shared" si="178"/>
        <v>0</v>
      </c>
      <c r="O44" s="50"/>
      <c r="P44" s="51"/>
      <c r="Q44" s="75">
        <f t="shared" si="179"/>
        <v>0</v>
      </c>
      <c r="R44" s="75">
        <f t="shared" si="180"/>
        <v>0</v>
      </c>
      <c r="S44" s="85">
        <f t="shared" si="181"/>
        <v>0</v>
      </c>
      <c r="T44" s="75" t="str">
        <f>IF(B44="av",($E$10)*(-1),IF(B44="df",($E$10)*(-1),IF(D44="X","",IF(B44="sd",ROUND(S44-($E$10*(1-$AE$4)),10),IF(S44=0,"",ROUND(S44-$E$10,10))))))</f>
        <v/>
      </c>
      <c r="U44" s="75" t="str">
        <f t="shared" si="182"/>
        <v/>
      </c>
      <c r="V44" s="88">
        <f t="shared" si="183"/>
        <v>0</v>
      </c>
      <c r="W44" s="75" t="str">
        <f t="shared" si="202"/>
        <v/>
      </c>
      <c r="X44" s="85" t="str">
        <f>IF(D44="X",ROUND(S44-$E$10,10),"")</f>
        <v/>
      </c>
      <c r="Y44" s="75" t="str">
        <f t="shared" si="184"/>
        <v/>
      </c>
      <c r="Z44" s="88">
        <f t="shared" si="185"/>
        <v>0</v>
      </c>
      <c r="AA44" s="75" t="str">
        <f t="shared" si="204"/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AE15:AE17 AE28:AE29">
    <cfRule type="expression" dxfId="118" priority="43" stopIfTrue="1">
      <formula>$AD15&lt;0</formula>
    </cfRule>
  </conditionalFormatting>
  <conditionalFormatting sqref="W45 AA45">
    <cfRule type="expression" dxfId="117" priority="44" stopIfTrue="1">
      <formula>V$45&gt;U$45</formula>
    </cfRule>
  </conditionalFormatting>
  <conditionalFormatting sqref="T45">
    <cfRule type="expression" dxfId="116" priority="47" stopIfTrue="1">
      <formula>$U$45-$V$45&lt;0</formula>
    </cfRule>
  </conditionalFormatting>
  <conditionalFormatting sqref="W17">
    <cfRule type="cellIs" dxfId="115" priority="31" stopIfTrue="1" operator="equal">
      <formula>$U17</formula>
    </cfRule>
    <cfRule type="cellIs" dxfId="114" priority="32" stopIfTrue="1" operator="equal">
      <formula>$V17</formula>
    </cfRule>
  </conditionalFormatting>
  <conditionalFormatting sqref="AA17">
    <cfRule type="cellIs" dxfId="113" priority="29" stopIfTrue="1" operator="equal">
      <formula>$Y17</formula>
    </cfRule>
    <cfRule type="cellIs" dxfId="112" priority="30" stopIfTrue="1" operator="equal">
      <formula>$Z17</formula>
    </cfRule>
  </conditionalFormatting>
  <conditionalFormatting sqref="W20:W24">
    <cfRule type="cellIs" dxfId="111" priority="27" stopIfTrue="1" operator="equal">
      <formula>$U20</formula>
    </cfRule>
    <cfRule type="cellIs" dxfId="110" priority="28" stopIfTrue="1" operator="equal">
      <formula>$V20</formula>
    </cfRule>
  </conditionalFormatting>
  <conditionalFormatting sqref="AA20:AA24">
    <cfRule type="cellIs" dxfId="109" priority="25" stopIfTrue="1" operator="equal">
      <formula>$Y20</formula>
    </cfRule>
    <cfRule type="cellIs" dxfId="108" priority="26" stopIfTrue="1" operator="equal">
      <formula>$Z20</formula>
    </cfRule>
  </conditionalFormatting>
  <conditionalFormatting sqref="W14:W16">
    <cfRule type="cellIs" dxfId="107" priority="23" stopIfTrue="1" operator="equal">
      <formula>$U14</formula>
    </cfRule>
    <cfRule type="cellIs" dxfId="106" priority="24" stopIfTrue="1" operator="equal">
      <formula>$V14</formula>
    </cfRule>
  </conditionalFormatting>
  <conditionalFormatting sqref="AA14:AA16">
    <cfRule type="cellIs" dxfId="105" priority="21" stopIfTrue="1" operator="equal">
      <formula>$Y14</formula>
    </cfRule>
    <cfRule type="cellIs" dxfId="104" priority="22" stopIfTrue="1" operator="equal">
      <formula>$Z14</formula>
    </cfRule>
  </conditionalFormatting>
  <conditionalFormatting sqref="W27:W31">
    <cfRule type="cellIs" dxfId="103" priority="15" stopIfTrue="1" operator="equal">
      <formula>$U27</formula>
    </cfRule>
    <cfRule type="cellIs" dxfId="102" priority="16" stopIfTrue="1" operator="equal">
      <formula>$V27</formula>
    </cfRule>
  </conditionalFormatting>
  <conditionalFormatting sqref="AA27:AA31">
    <cfRule type="cellIs" dxfId="101" priority="13" stopIfTrue="1" operator="equal">
      <formula>$Y27</formula>
    </cfRule>
    <cfRule type="cellIs" dxfId="100" priority="14" stopIfTrue="1" operator="equal">
      <formula>$Z27</formula>
    </cfRule>
  </conditionalFormatting>
  <conditionalFormatting sqref="W34:W38">
    <cfRule type="cellIs" dxfId="99" priority="11" stopIfTrue="1" operator="equal">
      <formula>$U34</formula>
    </cfRule>
    <cfRule type="cellIs" dxfId="98" priority="12" stopIfTrue="1" operator="equal">
      <formula>$V34</formula>
    </cfRule>
  </conditionalFormatting>
  <conditionalFormatting sqref="AA34:AA38">
    <cfRule type="cellIs" dxfId="97" priority="9" stopIfTrue="1" operator="equal">
      <formula>$Y34</formula>
    </cfRule>
    <cfRule type="cellIs" dxfId="96" priority="10" stopIfTrue="1" operator="equal">
      <formula>$Z34</formula>
    </cfRule>
  </conditionalFormatting>
  <conditionalFormatting sqref="W41:W44">
    <cfRule type="cellIs" dxfId="95" priority="3" stopIfTrue="1" operator="equal">
      <formula>$U41</formula>
    </cfRule>
    <cfRule type="cellIs" dxfId="94" priority="4" stopIfTrue="1" operator="equal">
      <formula>$V41</formula>
    </cfRule>
  </conditionalFormatting>
  <conditionalFormatting sqref="AA41:AA44">
    <cfRule type="cellIs" dxfId="93" priority="1" stopIfTrue="1" operator="equal">
      <formula>$Y41</formula>
    </cfRule>
    <cfRule type="cellIs" dxfId="92" priority="2" stopIfTrue="1" operator="equal">
      <formula>$Z41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22"/>
  <sheetViews>
    <sheetView topLeftCell="A5" workbookViewId="0">
      <selection activeCell="X7" sqref="X1:Z1048576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73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1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2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68</v>
      </c>
      <c r="AD5" s="16"/>
      <c r="AE5" s="102">
        <f>IF(Mar!AE5="","",Mar!AE5)</f>
        <v>25</v>
      </c>
    </row>
    <row r="6" spans="1:40" s="11" customFormat="1" ht="15" customHeight="1" x14ac:dyDescent="0.55000000000000004">
      <c r="B6" s="110"/>
      <c r="C6" s="110"/>
      <c r="D6" s="112" t="s">
        <v>4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69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6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7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8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9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10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11</v>
      </c>
      <c r="B13" s="30" t="s">
        <v>12</v>
      </c>
      <c r="C13" s="31" t="s">
        <v>13</v>
      </c>
      <c r="D13" s="31" t="s">
        <v>14</v>
      </c>
      <c r="E13" s="32" t="s">
        <v>15</v>
      </c>
      <c r="F13" s="33"/>
      <c r="G13" s="34"/>
      <c r="H13" s="32" t="s">
        <v>16</v>
      </c>
      <c r="I13" s="33"/>
      <c r="J13" s="34"/>
      <c r="K13" s="35" t="s">
        <v>17</v>
      </c>
      <c r="L13" s="32" t="s">
        <v>15</v>
      </c>
      <c r="M13" s="33"/>
      <c r="N13" s="34"/>
      <c r="O13" s="32" t="s">
        <v>16</v>
      </c>
      <c r="P13" s="33"/>
      <c r="Q13" s="34"/>
      <c r="R13" s="36" t="s">
        <v>17</v>
      </c>
      <c r="S13" s="37" t="s">
        <v>18</v>
      </c>
      <c r="T13" s="38" t="s">
        <v>19</v>
      </c>
      <c r="U13" s="38" t="s">
        <v>20</v>
      </c>
      <c r="V13" s="38" t="s">
        <v>21</v>
      </c>
      <c r="W13" s="38" t="s">
        <v>22</v>
      </c>
      <c r="X13" s="38" t="s">
        <v>23</v>
      </c>
      <c r="Y13" s="38" t="s">
        <v>24</v>
      </c>
      <c r="Z13" s="38" t="s">
        <v>25</v>
      </c>
      <c r="AA13" s="38" t="s">
        <v>26</v>
      </c>
      <c r="AC13" s="31" t="s">
        <v>27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44652</v>
      </c>
      <c r="B14" s="48"/>
      <c r="C14" s="49"/>
      <c r="D14" s="42"/>
      <c r="E14" s="50"/>
      <c r="F14" s="51"/>
      <c r="G14" s="75">
        <f t="shared" ref="G14:G18" si="0">IF(E14="",0,CONCATENATE(E14,":",F14))</f>
        <v>0</v>
      </c>
      <c r="H14" s="50"/>
      <c r="I14" s="51"/>
      <c r="J14" s="75">
        <f t="shared" ref="J14:J18" si="1">IF(H14="",0,CONCATENATE(H14,":",I14))</f>
        <v>0</v>
      </c>
      <c r="K14" s="75">
        <f t="shared" ref="K14:K18" si="2">J14-G14</f>
        <v>0</v>
      </c>
      <c r="L14" s="50"/>
      <c r="M14" s="51"/>
      <c r="N14" s="75">
        <f t="shared" ref="N14:N18" si="3">IF(L14="",0,CONCATENATE(L14,":",M14))</f>
        <v>0</v>
      </c>
      <c r="O14" s="50"/>
      <c r="P14" s="51"/>
      <c r="Q14" s="75">
        <f t="shared" ref="Q14:Q18" si="4">IF(O14="",0,CONCATENATE(O14,":",P14))</f>
        <v>0</v>
      </c>
      <c r="R14" s="75">
        <f t="shared" ref="R14:R18" si="5">Q14-N14</f>
        <v>0</v>
      </c>
      <c r="S14" s="85">
        <f t="shared" ref="S14:S18" si="6">K14+R14</f>
        <v>0</v>
      </c>
      <c r="T14" s="75" t="str">
        <f t="shared" ref="T14:T18" si="7">IF(B14="av",($E$7)*(-1),IF(B14="df",($E$7)*(-1),IF(D14="X","",IF(B14="sd",ROUND(S14-($E$7*(1-$AE$4)),10),IF(S14=0,"",ROUND(S14-$E$7,10))))))</f>
        <v/>
      </c>
      <c r="U14" s="75" t="str">
        <f t="shared" ref="U14:U18" si="8">IF(T14&gt;0,T14,0)</f>
        <v/>
      </c>
      <c r="V14" s="88">
        <f t="shared" ref="V14:V18" si="9">IF(T14&lt;0,T14*(-1),0)</f>
        <v>0</v>
      </c>
      <c r="W14" s="75" t="str">
        <f t="shared" ref="W14:W18" si="10">IF(U14=V14,U14,IF(V14&gt;0,V14,U14))</f>
        <v/>
      </c>
      <c r="X14" s="85" t="str">
        <f t="shared" ref="X14:X18" si="11">IF(D14="X",ROUND(S14-$E$7,10),"")</f>
        <v/>
      </c>
      <c r="Y14" s="75" t="str">
        <f t="shared" ref="Y14:Y18" si="12">IF(X14&gt;0,X14,0)</f>
        <v/>
      </c>
      <c r="Z14" s="88">
        <f t="shared" ref="Z14:Z18" si="13">IF(X14&lt;0,X14*(-1),0)</f>
        <v>0</v>
      </c>
      <c r="AA14" s="75" t="str">
        <f t="shared" ref="AA14:AA18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44653</v>
      </c>
      <c r="B15" s="41"/>
      <c r="C15" s="42"/>
      <c r="D15" s="42"/>
      <c r="E15" s="43"/>
      <c r="F15" s="44"/>
      <c r="G15" s="75">
        <f t="shared" si="0"/>
        <v>0</v>
      </c>
      <c r="H15" s="43"/>
      <c r="I15" s="44"/>
      <c r="J15" s="75">
        <f t="shared" si="1"/>
        <v>0</v>
      </c>
      <c r="K15" s="79">
        <f t="shared" si="2"/>
        <v>0</v>
      </c>
      <c r="L15" s="43"/>
      <c r="M15" s="44"/>
      <c r="N15" s="75">
        <f t="shared" si="3"/>
        <v>0</v>
      </c>
      <c r="O15" s="43"/>
      <c r="P15" s="44"/>
      <c r="Q15" s="75">
        <f t="shared" si="4"/>
        <v>0</v>
      </c>
      <c r="R15" s="79">
        <f t="shared" si="5"/>
        <v>0</v>
      </c>
      <c r="S15" s="79">
        <f t="shared" si="6"/>
        <v>0</v>
      </c>
      <c r="T15" s="79" t="str">
        <f t="shared" ref="T15:T16" si="15">IF($D15="X","",IF($S15=0,"",ROUND($S15,10)))</f>
        <v/>
      </c>
      <c r="U15" s="79" t="str">
        <f t="shared" si="8"/>
        <v/>
      </c>
      <c r="V15" s="87">
        <f t="shared" si="9"/>
        <v>0</v>
      </c>
      <c r="W15" s="79" t="str">
        <f t="shared" ref="W15:W16" si="16">IF($D15="X","",IF($S15=0,"",ROUND($S15,10)))</f>
        <v/>
      </c>
      <c r="X15" s="79" t="str">
        <f t="shared" ref="X15:X16" si="17">IF($D15="X",ROUND($S15,10),"")</f>
        <v/>
      </c>
      <c r="Y15" s="79" t="str">
        <f t="shared" si="12"/>
        <v/>
      </c>
      <c r="Z15" s="79">
        <f t="shared" si="13"/>
        <v>0</v>
      </c>
      <c r="AA15" s="79" t="str">
        <f t="shared" ref="AA15:AA16" si="18">IF($D15="X",ROUND($S15,10),"")</f>
        <v/>
      </c>
      <c r="AC15" s="45" t="s">
        <v>59</v>
      </c>
      <c r="AD15" s="92">
        <f>Mar!AD17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44654</v>
      </c>
      <c r="B16" s="41"/>
      <c r="C16" s="42"/>
      <c r="D16" s="42"/>
      <c r="E16" s="43"/>
      <c r="F16" s="44"/>
      <c r="G16" s="75">
        <f t="shared" si="0"/>
        <v>0</v>
      </c>
      <c r="H16" s="43"/>
      <c r="I16" s="44"/>
      <c r="J16" s="75">
        <f t="shared" si="1"/>
        <v>0</v>
      </c>
      <c r="K16" s="79">
        <f t="shared" si="2"/>
        <v>0</v>
      </c>
      <c r="L16" s="43"/>
      <c r="M16" s="44"/>
      <c r="N16" s="75">
        <f t="shared" si="3"/>
        <v>0</v>
      </c>
      <c r="O16" s="43"/>
      <c r="P16" s="44"/>
      <c r="Q16" s="75">
        <f t="shared" si="4"/>
        <v>0</v>
      </c>
      <c r="R16" s="79">
        <f t="shared" si="5"/>
        <v>0</v>
      </c>
      <c r="S16" s="79">
        <f t="shared" si="6"/>
        <v>0</v>
      </c>
      <c r="T16" s="79" t="str">
        <f t="shared" si="15"/>
        <v/>
      </c>
      <c r="U16" s="79" t="str">
        <f t="shared" si="8"/>
        <v/>
      </c>
      <c r="V16" s="87">
        <f t="shared" si="9"/>
        <v>0</v>
      </c>
      <c r="W16" s="79" t="str">
        <f t="shared" si="16"/>
        <v/>
      </c>
      <c r="X16" s="79" t="str">
        <f t="shared" si="17"/>
        <v/>
      </c>
      <c r="Y16" s="79" t="str">
        <f t="shared" si="12"/>
        <v/>
      </c>
      <c r="Z16" s="79">
        <f t="shared" si="13"/>
        <v>0</v>
      </c>
      <c r="AA16" s="79" t="str">
        <f t="shared" si="18"/>
        <v/>
      </c>
      <c r="AC16" s="45" t="s">
        <v>30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44655</v>
      </c>
      <c r="B17" s="48"/>
      <c r="C17" s="49"/>
      <c r="D17" s="42"/>
      <c r="E17" s="50"/>
      <c r="F17" s="51"/>
      <c r="G17" s="75">
        <f t="shared" si="0"/>
        <v>0</v>
      </c>
      <c r="H17" s="50"/>
      <c r="I17" s="51"/>
      <c r="J17" s="75">
        <f t="shared" si="1"/>
        <v>0</v>
      </c>
      <c r="K17" s="75">
        <f t="shared" si="2"/>
        <v>0</v>
      </c>
      <c r="L17" s="50"/>
      <c r="M17" s="51"/>
      <c r="N17" s="75">
        <f t="shared" si="3"/>
        <v>0</v>
      </c>
      <c r="O17" s="50"/>
      <c r="P17" s="51"/>
      <c r="Q17" s="75">
        <f t="shared" si="4"/>
        <v>0</v>
      </c>
      <c r="R17" s="75">
        <f t="shared" si="5"/>
        <v>0</v>
      </c>
      <c r="S17" s="85">
        <f t="shared" si="6"/>
        <v>0</v>
      </c>
      <c r="T17" s="75" t="str">
        <f t="shared" si="7"/>
        <v/>
      </c>
      <c r="U17" s="75" t="str">
        <f t="shared" si="8"/>
        <v/>
      </c>
      <c r="V17" s="88">
        <f t="shared" si="9"/>
        <v>0</v>
      </c>
      <c r="W17" s="75" t="str">
        <f t="shared" si="10"/>
        <v/>
      </c>
      <c r="X17" s="85" t="str">
        <f t="shared" si="11"/>
        <v/>
      </c>
      <c r="Y17" s="75" t="str">
        <f t="shared" si="12"/>
        <v/>
      </c>
      <c r="Z17" s="88">
        <f t="shared" si="13"/>
        <v>0</v>
      </c>
      <c r="AA17" s="75" t="str">
        <f t="shared" si="14"/>
        <v/>
      </c>
      <c r="AC17" s="45" t="s">
        <v>31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44656</v>
      </c>
      <c r="B18" s="48"/>
      <c r="C18" s="49"/>
      <c r="D18" s="42"/>
      <c r="E18" s="50"/>
      <c r="F18" s="51"/>
      <c r="G18" s="75">
        <f t="shared" si="0"/>
        <v>0</v>
      </c>
      <c r="H18" s="50"/>
      <c r="I18" s="51"/>
      <c r="J18" s="75">
        <f t="shared" si="1"/>
        <v>0</v>
      </c>
      <c r="K18" s="75">
        <f t="shared" si="2"/>
        <v>0</v>
      </c>
      <c r="L18" s="50"/>
      <c r="M18" s="51"/>
      <c r="N18" s="75">
        <f t="shared" si="3"/>
        <v>0</v>
      </c>
      <c r="O18" s="50"/>
      <c r="P18" s="51"/>
      <c r="Q18" s="75">
        <f t="shared" si="4"/>
        <v>0</v>
      </c>
      <c r="R18" s="75">
        <f t="shared" si="5"/>
        <v>0</v>
      </c>
      <c r="S18" s="85">
        <f t="shared" si="6"/>
        <v>0</v>
      </c>
      <c r="T18" s="75" t="str">
        <f t="shared" si="7"/>
        <v/>
      </c>
      <c r="U18" s="75" t="str">
        <f t="shared" si="8"/>
        <v/>
      </c>
      <c r="V18" s="88">
        <f t="shared" si="9"/>
        <v>0</v>
      </c>
      <c r="W18" s="75" t="str">
        <f t="shared" si="10"/>
        <v/>
      </c>
      <c r="X18" s="85" t="str">
        <f t="shared" si="11"/>
        <v/>
      </c>
      <c r="Y18" s="75" t="str">
        <f t="shared" si="12"/>
        <v/>
      </c>
      <c r="Z18" s="88">
        <f t="shared" si="13"/>
        <v>0</v>
      </c>
      <c r="AA18" s="75" t="str">
        <f t="shared" si="14"/>
        <v/>
      </c>
      <c r="AE18" s="55"/>
      <c r="AL18" s="53"/>
    </row>
    <row r="19" spans="1:38" s="11" customFormat="1" ht="14.25" customHeight="1" x14ac:dyDescent="0.35">
      <c r="A19" s="47">
        <v>44657</v>
      </c>
      <c r="B19" s="48"/>
      <c r="C19" s="49"/>
      <c r="D19" s="42"/>
      <c r="E19" s="50"/>
      <c r="F19" s="51"/>
      <c r="G19" s="75">
        <f t="shared" ref="G19:G20" si="19">IF(E19="",0,CONCATENATE(E19,":",F19))</f>
        <v>0</v>
      </c>
      <c r="H19" s="50"/>
      <c r="I19" s="51"/>
      <c r="J19" s="75">
        <f t="shared" ref="J19:J20" si="20">IF(H19="",0,CONCATENATE(H19,":",I19))</f>
        <v>0</v>
      </c>
      <c r="K19" s="75">
        <f t="shared" ref="K19:K20" si="21">J19-G19</f>
        <v>0</v>
      </c>
      <c r="L19" s="50"/>
      <c r="M19" s="51"/>
      <c r="N19" s="75">
        <f t="shared" ref="N19:N20" si="22">IF(L19="",0,CONCATENATE(L19,":",M19))</f>
        <v>0</v>
      </c>
      <c r="O19" s="50"/>
      <c r="P19" s="51"/>
      <c r="Q19" s="75">
        <f t="shared" ref="Q19:Q20" si="23">IF(O19="",0,CONCATENATE(O19,":",P19))</f>
        <v>0</v>
      </c>
      <c r="R19" s="75">
        <f t="shared" ref="R19:R20" si="24">Q19-N19</f>
        <v>0</v>
      </c>
      <c r="S19" s="85">
        <f t="shared" ref="S19:S20" si="25">K19+R19</f>
        <v>0</v>
      </c>
      <c r="T19" s="75" t="str">
        <f t="shared" ref="T19:T20" si="26">IF(B19="av",($E$7)*(-1),IF(B19="df",($E$7)*(-1),IF(D19="X","",IF(B19="sd",ROUND(S19-($E$7*(1-$AE$4)),10),IF(S19=0,"",ROUND(S19-$E$7,10))))))</f>
        <v/>
      </c>
      <c r="U19" s="75" t="str">
        <f t="shared" ref="U19:U20" si="27">IF(T19&gt;0,T19,0)</f>
        <v/>
      </c>
      <c r="V19" s="88">
        <f t="shared" ref="V19:V20" si="28">IF(T19&lt;0,T19*(-1),0)</f>
        <v>0</v>
      </c>
      <c r="W19" s="75" t="str">
        <f t="shared" ref="W19:W20" si="29">IF(U19=V19,U19,IF(V19&gt;0,V19,U19))</f>
        <v/>
      </c>
      <c r="X19" s="85" t="str">
        <f t="shared" ref="X19:X20" si="30">IF(D19="X",ROUND(S19-$E$7,10),"")</f>
        <v/>
      </c>
      <c r="Y19" s="75" t="str">
        <f t="shared" ref="Y19:Y20" si="31">IF(X19&gt;0,X19,0)</f>
        <v/>
      </c>
      <c r="Z19" s="88">
        <f t="shared" ref="Z19:Z20" si="32">IF(X19&lt;0,X19*(-1),0)</f>
        <v>0</v>
      </c>
      <c r="AA19" s="75" t="str">
        <f t="shared" ref="AA19:AA20" si="33">IF(Y19=Z19,Y19,IF(Z19&gt;0,Z19,Y19))</f>
        <v/>
      </c>
      <c r="AC19" s="93" t="s">
        <v>32</v>
      </c>
      <c r="AD19" s="93"/>
      <c r="AE19" s="94"/>
      <c r="AL19" s="53"/>
    </row>
    <row r="20" spans="1:38" s="11" customFormat="1" ht="14.25" customHeight="1" x14ac:dyDescent="0.35">
      <c r="A20" s="47">
        <v>44658</v>
      </c>
      <c r="B20" s="48"/>
      <c r="C20" s="49"/>
      <c r="D20" s="42"/>
      <c r="E20" s="50"/>
      <c r="F20" s="51"/>
      <c r="G20" s="75">
        <f t="shared" si="19"/>
        <v>0</v>
      </c>
      <c r="H20" s="50"/>
      <c r="I20" s="51"/>
      <c r="J20" s="75">
        <f t="shared" si="20"/>
        <v>0</v>
      </c>
      <c r="K20" s="75">
        <f t="shared" si="21"/>
        <v>0</v>
      </c>
      <c r="L20" s="50"/>
      <c r="M20" s="51"/>
      <c r="N20" s="75">
        <f t="shared" si="22"/>
        <v>0</v>
      </c>
      <c r="O20" s="50"/>
      <c r="P20" s="51"/>
      <c r="Q20" s="75">
        <f t="shared" si="23"/>
        <v>0</v>
      </c>
      <c r="R20" s="75">
        <f t="shared" si="24"/>
        <v>0</v>
      </c>
      <c r="S20" s="85">
        <f t="shared" si="25"/>
        <v>0</v>
      </c>
      <c r="T20" s="75" t="str">
        <f t="shared" si="26"/>
        <v/>
      </c>
      <c r="U20" s="75" t="str">
        <f t="shared" si="27"/>
        <v/>
      </c>
      <c r="V20" s="88">
        <f t="shared" si="28"/>
        <v>0</v>
      </c>
      <c r="W20" s="75" t="str">
        <f t="shared" si="29"/>
        <v/>
      </c>
      <c r="X20" s="85" t="str">
        <f t="shared" si="30"/>
        <v/>
      </c>
      <c r="Y20" s="75" t="str">
        <f t="shared" si="31"/>
        <v/>
      </c>
      <c r="Z20" s="88">
        <f t="shared" si="32"/>
        <v>0</v>
      </c>
      <c r="AA20" s="75" t="str">
        <f t="shared" si="33"/>
        <v/>
      </c>
      <c r="AC20" s="93" t="s">
        <v>33</v>
      </c>
      <c r="AD20" s="93"/>
      <c r="AE20" s="94"/>
      <c r="AL20" s="53"/>
    </row>
    <row r="21" spans="1:38" s="56" customFormat="1" ht="14.25" customHeight="1" x14ac:dyDescent="0.35">
      <c r="A21" s="47">
        <v>44659</v>
      </c>
      <c r="B21" s="48"/>
      <c r="C21" s="49"/>
      <c r="D21" s="42"/>
      <c r="E21" s="50"/>
      <c r="F21" s="51"/>
      <c r="G21" s="75">
        <f t="shared" ref="G21:G22" si="34">IF(E21="",0,CONCATENATE(E21,":",F21))</f>
        <v>0</v>
      </c>
      <c r="H21" s="50"/>
      <c r="I21" s="51"/>
      <c r="J21" s="75">
        <f t="shared" ref="J21:J22" si="35">IF(H21="",0,CONCATENATE(H21,":",I21))</f>
        <v>0</v>
      </c>
      <c r="K21" s="75">
        <f t="shared" ref="K21:K22" si="36">J21-G21</f>
        <v>0</v>
      </c>
      <c r="L21" s="50"/>
      <c r="M21" s="51"/>
      <c r="N21" s="75">
        <f t="shared" ref="N21:N22" si="37">IF(L21="",0,CONCATENATE(L21,":",M21))</f>
        <v>0</v>
      </c>
      <c r="O21" s="50"/>
      <c r="P21" s="51"/>
      <c r="Q21" s="75">
        <f t="shared" ref="Q21:Q22" si="38">IF(O21="",0,CONCATENATE(O21,":",P21))</f>
        <v>0</v>
      </c>
      <c r="R21" s="75">
        <f t="shared" ref="R21:R22" si="39">Q21-N21</f>
        <v>0</v>
      </c>
      <c r="S21" s="85">
        <f t="shared" ref="S21:S22" si="40">K21+R21</f>
        <v>0</v>
      </c>
      <c r="T21" s="75" t="str">
        <f>IF(B21="av",($E$7)*(-1),IF(B21="df",($E$7)*(-1),IF(D21="X","",IF(B21="sd",ROUND(S21-($E$7*(1-$AE$4)),10),IF(S21=0,"",ROUND(S21-$E$7,10))))))</f>
        <v/>
      </c>
      <c r="U21" s="75" t="str">
        <f t="shared" ref="U21:U34" si="41">IF(T21&gt;0,T21,0)</f>
        <v/>
      </c>
      <c r="V21" s="88">
        <f t="shared" ref="V21:V22" si="42">IF(T21&lt;0,T21*(-1),0)</f>
        <v>0</v>
      </c>
      <c r="W21" s="75" t="str">
        <f>IF(U21=V21,U21,IF(V21&gt;0,V21,U21))</f>
        <v/>
      </c>
      <c r="X21" s="85" t="str">
        <f>IF(D21="X",ROUND(S21-$E$7,10),"")</f>
        <v/>
      </c>
      <c r="Y21" s="75" t="str">
        <f t="shared" ref="Y21:Y34" si="43">IF(X21&gt;0,X21,0)</f>
        <v/>
      </c>
      <c r="Z21" s="88">
        <f t="shared" ref="Z21:Z22" si="44">IF(X21&lt;0,X21*(-1),0)</f>
        <v>0</v>
      </c>
      <c r="AA21" s="75" t="str">
        <f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44660</v>
      </c>
      <c r="B22" s="41"/>
      <c r="C22" s="42"/>
      <c r="D22" s="42"/>
      <c r="E22" s="43"/>
      <c r="F22" s="44"/>
      <c r="G22" s="75">
        <f t="shared" si="34"/>
        <v>0</v>
      </c>
      <c r="H22" s="43"/>
      <c r="I22" s="44"/>
      <c r="J22" s="75">
        <f t="shared" si="35"/>
        <v>0</v>
      </c>
      <c r="K22" s="79">
        <f t="shared" si="36"/>
        <v>0</v>
      </c>
      <c r="L22" s="43"/>
      <c r="M22" s="44"/>
      <c r="N22" s="75">
        <f t="shared" si="37"/>
        <v>0</v>
      </c>
      <c r="O22" s="43"/>
      <c r="P22" s="44"/>
      <c r="Q22" s="75">
        <f t="shared" si="38"/>
        <v>0</v>
      </c>
      <c r="R22" s="79">
        <f t="shared" si="39"/>
        <v>0</v>
      </c>
      <c r="S22" s="79">
        <f t="shared" si="40"/>
        <v>0</v>
      </c>
      <c r="T22" s="79" t="str">
        <f t="shared" ref="T22:T23" si="45">IF($D22="X","",IF($S22=0,"",ROUND($S22,10)))</f>
        <v/>
      </c>
      <c r="U22" s="79" t="str">
        <f t="shared" si="41"/>
        <v/>
      </c>
      <c r="V22" s="87">
        <f t="shared" si="42"/>
        <v>0</v>
      </c>
      <c r="W22" s="79" t="str">
        <f t="shared" ref="W22:W23" si="46">IF($D22="X","",IF($S22=0,"",ROUND($S22,10)))</f>
        <v/>
      </c>
      <c r="X22" s="79" t="str">
        <f t="shared" ref="X22:X23" si="47">IF($D22="X",ROUND($S22,10),"")</f>
        <v/>
      </c>
      <c r="Y22" s="79" t="str">
        <f t="shared" si="43"/>
        <v/>
      </c>
      <c r="Z22" s="79">
        <f t="shared" si="44"/>
        <v>0</v>
      </c>
      <c r="AA22" s="79" t="str">
        <f t="shared" ref="AA22:AA23" si="48">IF($D22="X",ROUND($S22,10),"")</f>
        <v/>
      </c>
      <c r="AC22" s="31" t="s">
        <v>34</v>
      </c>
      <c r="AD22" s="31"/>
      <c r="AE22" s="57"/>
    </row>
    <row r="23" spans="1:38" s="11" customFormat="1" ht="14.25" customHeight="1" x14ac:dyDescent="0.35">
      <c r="A23" s="40">
        <v>44661</v>
      </c>
      <c r="B23" s="41"/>
      <c r="C23" s="42" t="s">
        <v>74</v>
      </c>
      <c r="D23" s="42"/>
      <c r="E23" s="43"/>
      <c r="F23" s="44"/>
      <c r="G23" s="75">
        <f t="shared" ref="G23:G24" si="49">IF(E23="",0,CONCATENATE(E23,":",F23))</f>
        <v>0</v>
      </c>
      <c r="H23" s="43"/>
      <c r="I23" s="44"/>
      <c r="J23" s="75">
        <f t="shared" ref="J23:J24" si="50">IF(H23="",0,CONCATENATE(H23,":",I23))</f>
        <v>0</v>
      </c>
      <c r="K23" s="79">
        <f t="shared" ref="K23:K24" si="51">J23-G23</f>
        <v>0</v>
      </c>
      <c r="L23" s="43"/>
      <c r="M23" s="44"/>
      <c r="N23" s="75">
        <f t="shared" ref="N23:N24" si="52">IF(L23="",0,CONCATENATE(L23,":",M23))</f>
        <v>0</v>
      </c>
      <c r="O23" s="43"/>
      <c r="P23" s="44"/>
      <c r="Q23" s="75">
        <f t="shared" ref="Q23:Q24" si="53">IF(O23="",0,CONCATENATE(O23,":",P23))</f>
        <v>0</v>
      </c>
      <c r="R23" s="79">
        <f t="shared" ref="R23:R24" si="54">Q23-N23</f>
        <v>0</v>
      </c>
      <c r="S23" s="79">
        <f t="shared" ref="S23:S24" si="55">K23+R23</f>
        <v>0</v>
      </c>
      <c r="T23" s="79" t="str">
        <f t="shared" si="45"/>
        <v/>
      </c>
      <c r="U23" s="79" t="str">
        <f t="shared" ref="U23:U24" si="56">IF(T23&gt;0,T23,0)</f>
        <v/>
      </c>
      <c r="V23" s="87">
        <f t="shared" ref="V23:V24" si="57">IF(T23&lt;0,T23*(-1),0)</f>
        <v>0</v>
      </c>
      <c r="W23" s="79" t="str">
        <f t="shared" si="46"/>
        <v/>
      </c>
      <c r="X23" s="79" t="str">
        <f t="shared" si="47"/>
        <v/>
      </c>
      <c r="Y23" s="79" t="str">
        <f t="shared" ref="Y23:Y24" si="58">IF(X23&gt;0,X23,0)</f>
        <v/>
      </c>
      <c r="Z23" s="79">
        <f t="shared" ref="Z23:Z24" si="59">IF(X23&lt;0,X23*(-1),0)</f>
        <v>0</v>
      </c>
      <c r="AA23" s="79" t="str">
        <f t="shared" si="48"/>
        <v/>
      </c>
      <c r="AC23" s="58" t="s">
        <v>35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44662</v>
      </c>
      <c r="B24" s="49"/>
      <c r="C24" s="49"/>
      <c r="D24" s="42"/>
      <c r="E24" s="50"/>
      <c r="F24" s="51"/>
      <c r="G24" s="75">
        <f t="shared" si="49"/>
        <v>0</v>
      </c>
      <c r="H24" s="50"/>
      <c r="I24" s="51"/>
      <c r="J24" s="75">
        <f t="shared" si="50"/>
        <v>0</v>
      </c>
      <c r="K24" s="75">
        <f t="shared" si="51"/>
        <v>0</v>
      </c>
      <c r="L24" s="50"/>
      <c r="M24" s="51"/>
      <c r="N24" s="75">
        <f t="shared" si="52"/>
        <v>0</v>
      </c>
      <c r="O24" s="50"/>
      <c r="P24" s="51"/>
      <c r="Q24" s="75">
        <f t="shared" si="53"/>
        <v>0</v>
      </c>
      <c r="R24" s="75">
        <f t="shared" si="54"/>
        <v>0</v>
      </c>
      <c r="S24" s="85">
        <f t="shared" si="55"/>
        <v>0</v>
      </c>
      <c r="T24" s="75" t="str">
        <f t="shared" ref="T24" si="60">IF(B24="av",($E$7)*(-1),IF(B24="df",($E$7)*(-1),IF(D24="X","",IF(B24="sd",ROUND(S24-($E$7*(1-$AE$4)),10),IF(S24=0,"",ROUND(S24-$E$7,10))))))</f>
        <v/>
      </c>
      <c r="U24" s="75" t="str">
        <f t="shared" si="56"/>
        <v/>
      </c>
      <c r="V24" s="88">
        <f t="shared" si="57"/>
        <v>0</v>
      </c>
      <c r="W24" s="75" t="str">
        <f t="shared" ref="W24" si="61">IF(U24=V24,U24,IF(V24&gt;0,V24,U24))</f>
        <v/>
      </c>
      <c r="X24" s="85" t="str">
        <f t="shared" ref="X24" si="62">IF(D24="X",ROUND(S24-$E$7,10),"")</f>
        <v/>
      </c>
      <c r="Y24" s="75" t="str">
        <f t="shared" si="58"/>
        <v/>
      </c>
      <c r="Z24" s="88">
        <f t="shared" si="59"/>
        <v>0</v>
      </c>
      <c r="AA24" s="75" t="str">
        <f t="shared" ref="AA24" si="63">IF(Y24=Z24,Y24,IF(Z24&gt;0,Z24,Y24))</f>
        <v/>
      </c>
      <c r="AC24" s="59" t="s">
        <v>36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44663</v>
      </c>
      <c r="B25" s="49"/>
      <c r="C25" s="49"/>
      <c r="D25" s="42"/>
      <c r="E25" s="50"/>
      <c r="F25" s="51"/>
      <c r="G25" s="75">
        <f t="shared" ref="G25:G31" si="64">IF(E25="",0,CONCATENATE(E25,":",F25))</f>
        <v>0</v>
      </c>
      <c r="H25" s="50"/>
      <c r="I25" s="51"/>
      <c r="J25" s="75">
        <f t="shared" ref="J25:J31" si="65">IF(H25="",0,CONCATENATE(H25,":",I25))</f>
        <v>0</v>
      </c>
      <c r="K25" s="75">
        <f t="shared" ref="K25:K31" si="66">J25-G25</f>
        <v>0</v>
      </c>
      <c r="L25" s="50"/>
      <c r="M25" s="51"/>
      <c r="N25" s="75">
        <f t="shared" ref="N25:N31" si="67">IF(L25="",0,CONCATENATE(L25,":",M25))</f>
        <v>0</v>
      </c>
      <c r="O25" s="50"/>
      <c r="P25" s="51"/>
      <c r="Q25" s="75">
        <f t="shared" ref="Q25:Q31" si="68">IF(O25="",0,CONCATENATE(O25,":",P25))</f>
        <v>0</v>
      </c>
      <c r="R25" s="75">
        <f t="shared" ref="R25:R31" si="69">Q25-N25</f>
        <v>0</v>
      </c>
      <c r="S25" s="85">
        <f t="shared" ref="S25:S31" si="70">K25+R25</f>
        <v>0</v>
      </c>
      <c r="T25" s="75" t="str">
        <f t="shared" ref="T25:T26" si="71">IF(B25="av",($E$7)*(-1),IF(B25="df",($E$7)*(-1),IF(D25="X","",IF(B25="sd",ROUND(S25-($E$7*(1-$AE$4)),10),IF(S25=0,"",ROUND(S25-$E$7,10))))))</f>
        <v/>
      </c>
      <c r="U25" s="75" t="str">
        <f t="shared" ref="U25:U31" si="72">IF(T25&gt;0,T25,0)</f>
        <v/>
      </c>
      <c r="V25" s="88">
        <f t="shared" ref="V25:V31" si="73">IF(T25&lt;0,T25*(-1),0)</f>
        <v>0</v>
      </c>
      <c r="W25" s="75" t="str">
        <f t="shared" ref="W25:W26" si="74">IF(U25=V25,U25,IF(V25&gt;0,V25,U25))</f>
        <v/>
      </c>
      <c r="X25" s="85" t="str">
        <f t="shared" ref="X25:X26" si="75">IF(D25="X",ROUND(S25-$E$7,10),"")</f>
        <v/>
      </c>
      <c r="Y25" s="75" t="str">
        <f t="shared" ref="Y25:Y31" si="76">IF(X25&gt;0,X25,0)</f>
        <v/>
      </c>
      <c r="Z25" s="88">
        <f t="shared" ref="Z25:Z31" si="77">IF(X25&lt;0,X25*(-1),0)</f>
        <v>0</v>
      </c>
      <c r="AA25" s="75" t="str">
        <f t="shared" ref="AA25:AA26" si="78">IF(Y25=Z25,Y25,IF(Z25&gt;0,Z25,Y25))</f>
        <v/>
      </c>
      <c r="AC25" s="45" t="s">
        <v>37</v>
      </c>
      <c r="AD25" s="45"/>
      <c r="AE25" s="46">
        <f>AE23+(AE24*0.5)+Mar!AE25</f>
        <v>0</v>
      </c>
    </row>
    <row r="26" spans="1:38" s="11" customFormat="1" ht="14.25" customHeight="1" x14ac:dyDescent="0.35">
      <c r="A26" s="47">
        <v>44664</v>
      </c>
      <c r="B26" s="49"/>
      <c r="C26" s="49"/>
      <c r="D26" s="42"/>
      <c r="E26" s="50"/>
      <c r="F26" s="51"/>
      <c r="G26" s="75">
        <f t="shared" si="64"/>
        <v>0</v>
      </c>
      <c r="H26" s="50"/>
      <c r="I26" s="51"/>
      <c r="J26" s="75">
        <f t="shared" si="65"/>
        <v>0</v>
      </c>
      <c r="K26" s="75">
        <f t="shared" si="66"/>
        <v>0</v>
      </c>
      <c r="L26" s="50"/>
      <c r="M26" s="51"/>
      <c r="N26" s="75">
        <f t="shared" si="67"/>
        <v>0</v>
      </c>
      <c r="O26" s="50"/>
      <c r="P26" s="51"/>
      <c r="Q26" s="75">
        <f t="shared" si="68"/>
        <v>0</v>
      </c>
      <c r="R26" s="75">
        <f t="shared" si="69"/>
        <v>0</v>
      </c>
      <c r="S26" s="85">
        <f t="shared" si="70"/>
        <v>0</v>
      </c>
      <c r="T26" s="75" t="str">
        <f t="shared" si="71"/>
        <v/>
      </c>
      <c r="U26" s="75" t="str">
        <f t="shared" si="72"/>
        <v/>
      </c>
      <c r="V26" s="88">
        <f t="shared" si="73"/>
        <v>0</v>
      </c>
      <c r="W26" s="75" t="str">
        <f t="shared" si="74"/>
        <v/>
      </c>
      <c r="X26" s="85" t="str">
        <f t="shared" si="75"/>
        <v/>
      </c>
      <c r="Y26" s="75" t="str">
        <f t="shared" si="76"/>
        <v/>
      </c>
      <c r="Z26" s="88">
        <f t="shared" si="77"/>
        <v>0</v>
      </c>
      <c r="AA26" s="75" t="str">
        <f t="shared" si="78"/>
        <v/>
      </c>
      <c r="AE26" s="25"/>
    </row>
    <row r="27" spans="1:38" s="11" customFormat="1" ht="14.25" customHeight="1" x14ac:dyDescent="0.35">
      <c r="A27" s="40">
        <v>44665</v>
      </c>
      <c r="B27" s="41"/>
      <c r="C27" s="42" t="s">
        <v>75</v>
      </c>
      <c r="D27" s="42"/>
      <c r="E27" s="43"/>
      <c r="F27" s="44"/>
      <c r="G27" s="75">
        <f t="shared" si="64"/>
        <v>0</v>
      </c>
      <c r="H27" s="43"/>
      <c r="I27" s="44"/>
      <c r="J27" s="75">
        <f t="shared" si="65"/>
        <v>0</v>
      </c>
      <c r="K27" s="79">
        <f t="shared" si="66"/>
        <v>0</v>
      </c>
      <c r="L27" s="43"/>
      <c r="M27" s="44"/>
      <c r="N27" s="75">
        <f t="shared" si="67"/>
        <v>0</v>
      </c>
      <c r="O27" s="43"/>
      <c r="P27" s="44"/>
      <c r="Q27" s="75">
        <f t="shared" si="68"/>
        <v>0</v>
      </c>
      <c r="R27" s="79">
        <f t="shared" si="69"/>
        <v>0</v>
      </c>
      <c r="S27" s="79">
        <f t="shared" si="70"/>
        <v>0</v>
      </c>
      <c r="T27" s="79" t="str">
        <f t="shared" ref="T27:T29" si="79">IF($D27="X","",IF($S27=0,"",ROUND($S27,10)))</f>
        <v/>
      </c>
      <c r="U27" s="79" t="str">
        <f t="shared" si="72"/>
        <v/>
      </c>
      <c r="V27" s="87">
        <f t="shared" si="73"/>
        <v>0</v>
      </c>
      <c r="W27" s="79" t="str">
        <f t="shared" ref="W27:W29" si="80">IF($D27="X","",IF($S27=0,"",ROUND($S27,10)))</f>
        <v/>
      </c>
      <c r="X27" s="79" t="str">
        <f t="shared" ref="X27:X29" si="81">IF($D27="X",ROUND($S27,10),"")</f>
        <v/>
      </c>
      <c r="Y27" s="79" t="str">
        <f t="shared" si="76"/>
        <v/>
      </c>
      <c r="Z27" s="79">
        <f t="shared" si="77"/>
        <v>0</v>
      </c>
      <c r="AA27" s="79" t="str">
        <f t="shared" ref="AA27:AA29" si="82">IF($D27="X",ROUND($S27,10),"")</f>
        <v/>
      </c>
      <c r="AC27" s="31" t="s">
        <v>26</v>
      </c>
      <c r="AD27" s="31"/>
      <c r="AE27" s="39"/>
    </row>
    <row r="28" spans="1:38" s="11" customFormat="1" ht="14.25" customHeight="1" x14ac:dyDescent="0.35">
      <c r="A28" s="40">
        <v>44666</v>
      </c>
      <c r="B28" s="41"/>
      <c r="C28" s="42" t="s">
        <v>76</v>
      </c>
      <c r="D28" s="42"/>
      <c r="E28" s="43"/>
      <c r="F28" s="44"/>
      <c r="G28" s="75">
        <f t="shared" si="64"/>
        <v>0</v>
      </c>
      <c r="H28" s="43"/>
      <c r="I28" s="44"/>
      <c r="J28" s="75">
        <f t="shared" si="65"/>
        <v>0</v>
      </c>
      <c r="K28" s="79">
        <f t="shared" si="66"/>
        <v>0</v>
      </c>
      <c r="L28" s="43"/>
      <c r="M28" s="44"/>
      <c r="N28" s="75">
        <f t="shared" si="67"/>
        <v>0</v>
      </c>
      <c r="O28" s="43"/>
      <c r="P28" s="44"/>
      <c r="Q28" s="75">
        <f t="shared" si="68"/>
        <v>0</v>
      </c>
      <c r="R28" s="79">
        <f t="shared" si="69"/>
        <v>0</v>
      </c>
      <c r="S28" s="79">
        <f t="shared" si="70"/>
        <v>0</v>
      </c>
      <c r="T28" s="79" t="str">
        <f t="shared" si="79"/>
        <v/>
      </c>
      <c r="U28" s="79" t="str">
        <f t="shared" si="72"/>
        <v/>
      </c>
      <c r="V28" s="87">
        <f t="shared" si="73"/>
        <v>0</v>
      </c>
      <c r="W28" s="79" t="str">
        <f t="shared" si="80"/>
        <v/>
      </c>
      <c r="X28" s="79" t="str">
        <f t="shared" si="81"/>
        <v/>
      </c>
      <c r="Y28" s="79" t="str">
        <f t="shared" si="76"/>
        <v/>
      </c>
      <c r="Z28" s="79">
        <f t="shared" si="77"/>
        <v>0</v>
      </c>
      <c r="AA28" s="79" t="str">
        <f t="shared" si="82"/>
        <v/>
      </c>
      <c r="AC28" s="45" t="s">
        <v>38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44667</v>
      </c>
      <c r="B29" s="41"/>
      <c r="C29" s="42" t="s">
        <v>77</v>
      </c>
      <c r="D29" s="42"/>
      <c r="E29" s="43"/>
      <c r="F29" s="44"/>
      <c r="G29" s="75">
        <f t="shared" si="64"/>
        <v>0</v>
      </c>
      <c r="H29" s="43"/>
      <c r="I29" s="44"/>
      <c r="J29" s="75">
        <f t="shared" si="65"/>
        <v>0</v>
      </c>
      <c r="K29" s="79">
        <f t="shared" si="66"/>
        <v>0</v>
      </c>
      <c r="L29" s="43"/>
      <c r="M29" s="44"/>
      <c r="N29" s="75">
        <f t="shared" si="67"/>
        <v>0</v>
      </c>
      <c r="O29" s="43"/>
      <c r="P29" s="44"/>
      <c r="Q29" s="75">
        <f t="shared" si="68"/>
        <v>0</v>
      </c>
      <c r="R29" s="79">
        <f t="shared" si="69"/>
        <v>0</v>
      </c>
      <c r="S29" s="79">
        <f t="shared" si="70"/>
        <v>0</v>
      </c>
      <c r="T29" s="79" t="str">
        <f t="shared" si="79"/>
        <v/>
      </c>
      <c r="U29" s="79" t="str">
        <f t="shared" si="72"/>
        <v/>
      </c>
      <c r="V29" s="87">
        <f t="shared" si="73"/>
        <v>0</v>
      </c>
      <c r="W29" s="79" t="str">
        <f t="shared" si="80"/>
        <v/>
      </c>
      <c r="X29" s="79" t="str">
        <f t="shared" si="81"/>
        <v/>
      </c>
      <c r="Y29" s="79" t="str">
        <f t="shared" si="76"/>
        <v/>
      </c>
      <c r="Z29" s="79">
        <f t="shared" si="77"/>
        <v>0</v>
      </c>
      <c r="AA29" s="79" t="str">
        <f t="shared" si="82"/>
        <v/>
      </c>
      <c r="AC29" s="45" t="s">
        <v>39</v>
      </c>
      <c r="AD29" s="92">
        <f>AD28+Mar!AD29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44668</v>
      </c>
      <c r="B30" s="41"/>
      <c r="C30" s="42" t="s">
        <v>78</v>
      </c>
      <c r="D30" s="42"/>
      <c r="E30" s="43"/>
      <c r="F30" s="44"/>
      <c r="G30" s="75">
        <f t="shared" si="64"/>
        <v>0</v>
      </c>
      <c r="H30" s="43"/>
      <c r="I30" s="44"/>
      <c r="J30" s="75">
        <f t="shared" si="65"/>
        <v>0</v>
      </c>
      <c r="K30" s="79">
        <f t="shared" si="66"/>
        <v>0</v>
      </c>
      <c r="L30" s="43"/>
      <c r="M30" s="44"/>
      <c r="N30" s="75">
        <f t="shared" si="67"/>
        <v>0</v>
      </c>
      <c r="O30" s="43"/>
      <c r="P30" s="44"/>
      <c r="Q30" s="75">
        <f t="shared" si="68"/>
        <v>0</v>
      </c>
      <c r="R30" s="79">
        <f t="shared" si="69"/>
        <v>0</v>
      </c>
      <c r="S30" s="79">
        <f t="shared" si="70"/>
        <v>0</v>
      </c>
      <c r="T30" s="79" t="str">
        <f>IF($D30="X","",IF($S30=0,"",ROUND($S30,10)))</f>
        <v/>
      </c>
      <c r="U30" s="79" t="str">
        <f t="shared" si="72"/>
        <v/>
      </c>
      <c r="V30" s="87">
        <f t="shared" si="73"/>
        <v>0</v>
      </c>
      <c r="W30" s="79" t="str">
        <f>IF($D30="X","",IF($S30=0,"",ROUND($S30,10)))</f>
        <v/>
      </c>
      <c r="X30" s="79" t="str">
        <f>IF($D30="X",ROUND($S30,10),"")</f>
        <v/>
      </c>
      <c r="Y30" s="79" t="str">
        <f t="shared" si="76"/>
        <v/>
      </c>
      <c r="Z30" s="79">
        <f t="shared" si="77"/>
        <v>0</v>
      </c>
      <c r="AA30" s="79" t="str">
        <f>IF($D30="X",ROUND($S30,10),"")</f>
        <v/>
      </c>
      <c r="AC30" s="58" t="s">
        <v>40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44669</v>
      </c>
      <c r="B31" s="41"/>
      <c r="C31" s="42" t="s">
        <v>79</v>
      </c>
      <c r="D31" s="42"/>
      <c r="E31" s="43"/>
      <c r="F31" s="44"/>
      <c r="G31" s="75">
        <f t="shared" si="64"/>
        <v>0</v>
      </c>
      <c r="H31" s="43"/>
      <c r="I31" s="44"/>
      <c r="J31" s="75">
        <f t="shared" si="65"/>
        <v>0</v>
      </c>
      <c r="K31" s="79">
        <f t="shared" si="66"/>
        <v>0</v>
      </c>
      <c r="L31" s="43"/>
      <c r="M31" s="44"/>
      <c r="N31" s="75">
        <f t="shared" si="67"/>
        <v>0</v>
      </c>
      <c r="O31" s="43"/>
      <c r="P31" s="44"/>
      <c r="Q31" s="75">
        <f t="shared" si="68"/>
        <v>0</v>
      </c>
      <c r="R31" s="79">
        <f t="shared" si="69"/>
        <v>0</v>
      </c>
      <c r="S31" s="79">
        <f t="shared" si="70"/>
        <v>0</v>
      </c>
      <c r="T31" s="79" t="str">
        <f>IF($D31="X","",IF($S31=0,"",ROUND($S31,10)))</f>
        <v/>
      </c>
      <c r="U31" s="79" t="str">
        <f t="shared" si="72"/>
        <v/>
      </c>
      <c r="V31" s="87">
        <f t="shared" si="73"/>
        <v>0</v>
      </c>
      <c r="W31" s="79" t="str">
        <f>IF($D31="X","",IF($S31=0,"",ROUND($S31,10)))</f>
        <v/>
      </c>
      <c r="X31" s="79" t="str">
        <f>IF($D31="X",ROUND($S31,10),"")</f>
        <v/>
      </c>
      <c r="Y31" s="79" t="str">
        <f t="shared" si="76"/>
        <v/>
      </c>
      <c r="Z31" s="79">
        <f t="shared" si="77"/>
        <v>0</v>
      </c>
      <c r="AA31" s="79" t="str">
        <f>IF($D31="X",ROUND($S31,10),"")</f>
        <v/>
      </c>
      <c r="AE31" s="25"/>
    </row>
    <row r="32" spans="1:38" s="11" customFormat="1" ht="14.25" customHeight="1" x14ac:dyDescent="0.35">
      <c r="A32" s="47">
        <v>44670</v>
      </c>
      <c r="B32" s="49"/>
      <c r="C32" s="49"/>
      <c r="D32" s="42"/>
      <c r="E32" s="50"/>
      <c r="F32" s="51"/>
      <c r="G32" s="75">
        <f t="shared" ref="G32:G34" si="83">IF(E32="",0,CONCATENATE(E32,":",F32))</f>
        <v>0</v>
      </c>
      <c r="H32" s="50"/>
      <c r="I32" s="51"/>
      <c r="J32" s="75">
        <f t="shared" ref="J32:J34" si="84">IF(H32="",0,CONCATENATE(H32,":",I32))</f>
        <v>0</v>
      </c>
      <c r="K32" s="75">
        <f t="shared" ref="K32:K34" si="85">J32-G32</f>
        <v>0</v>
      </c>
      <c r="L32" s="50"/>
      <c r="M32" s="51"/>
      <c r="N32" s="75">
        <f t="shared" ref="N32:N34" si="86">IF(L32="",0,CONCATENATE(L32,":",M32))</f>
        <v>0</v>
      </c>
      <c r="O32" s="50"/>
      <c r="P32" s="51"/>
      <c r="Q32" s="75">
        <f t="shared" ref="Q32:Q34" si="87">IF(O32="",0,CONCATENATE(O32,":",P32))</f>
        <v>0</v>
      </c>
      <c r="R32" s="75">
        <f t="shared" ref="R32:R34" si="88">Q32-N32</f>
        <v>0</v>
      </c>
      <c r="S32" s="85">
        <f t="shared" ref="S32:S34" si="89">K32+R32</f>
        <v>0</v>
      </c>
      <c r="T32" s="75" t="str">
        <f t="shared" ref="T32:T34" si="90">IF(B32="av",($E$7)*(-1),IF(B32="df",($E$7)*(-1),IF(D32="X","",IF(B32="sd",ROUND(S32-($E$7*(1-$AE$4)),10),IF(S32=0,"",ROUND(S32-$E$7,10))))))</f>
        <v/>
      </c>
      <c r="U32" s="75" t="str">
        <f t="shared" si="41"/>
        <v/>
      </c>
      <c r="V32" s="88">
        <f t="shared" ref="V32:V34" si="91">IF(T32&lt;0,T32*(-1),0)</f>
        <v>0</v>
      </c>
      <c r="W32" s="75" t="str">
        <f t="shared" ref="W32:W34" si="92">IF(U32=V32,U32,IF(V32&gt;0,V32,U32))</f>
        <v/>
      </c>
      <c r="X32" s="85" t="str">
        <f t="shared" ref="X32:X34" si="93">IF(D32="X",ROUND(S32-$E$7,10),"")</f>
        <v/>
      </c>
      <c r="Y32" s="75" t="str">
        <f t="shared" si="43"/>
        <v/>
      </c>
      <c r="Z32" s="88">
        <f t="shared" ref="Z32:Z34" si="94">IF(X32&lt;0,X32*(-1),0)</f>
        <v>0</v>
      </c>
      <c r="AA32" s="75" t="str">
        <f t="shared" ref="AA32:AA34" si="95">IF(Y32=Z32,Y32,IF(Z32&gt;0,Z32,Y32))</f>
        <v/>
      </c>
      <c r="AC32" s="31" t="s">
        <v>41</v>
      </c>
      <c r="AD32" s="31"/>
      <c r="AE32" s="57"/>
    </row>
    <row r="33" spans="1:31" s="11" customFormat="1" ht="14.25" customHeight="1" x14ac:dyDescent="0.35">
      <c r="A33" s="47">
        <v>44671</v>
      </c>
      <c r="B33" s="49"/>
      <c r="C33" s="49"/>
      <c r="D33" s="42"/>
      <c r="E33" s="50"/>
      <c r="F33" s="51"/>
      <c r="G33" s="75">
        <f t="shared" si="83"/>
        <v>0</v>
      </c>
      <c r="H33" s="50"/>
      <c r="I33" s="51"/>
      <c r="J33" s="75">
        <f t="shared" si="84"/>
        <v>0</v>
      </c>
      <c r="K33" s="75">
        <f t="shared" si="85"/>
        <v>0</v>
      </c>
      <c r="L33" s="50"/>
      <c r="M33" s="51"/>
      <c r="N33" s="75">
        <f t="shared" si="86"/>
        <v>0</v>
      </c>
      <c r="O33" s="50"/>
      <c r="P33" s="51"/>
      <c r="Q33" s="75">
        <f t="shared" si="87"/>
        <v>0</v>
      </c>
      <c r="R33" s="75">
        <f t="shared" si="88"/>
        <v>0</v>
      </c>
      <c r="S33" s="85">
        <f t="shared" si="89"/>
        <v>0</v>
      </c>
      <c r="T33" s="75" t="str">
        <f t="shared" si="90"/>
        <v/>
      </c>
      <c r="U33" s="75" t="str">
        <f t="shared" si="41"/>
        <v/>
      </c>
      <c r="V33" s="88">
        <f t="shared" si="91"/>
        <v>0</v>
      </c>
      <c r="W33" s="75" t="str">
        <f t="shared" si="92"/>
        <v/>
      </c>
      <c r="X33" s="85" t="str">
        <f t="shared" si="93"/>
        <v/>
      </c>
      <c r="Y33" s="75" t="str">
        <f t="shared" si="43"/>
        <v/>
      </c>
      <c r="Z33" s="88">
        <f t="shared" si="94"/>
        <v>0</v>
      </c>
      <c r="AA33" s="75" t="str">
        <f t="shared" si="95"/>
        <v/>
      </c>
      <c r="AC33" s="58" t="s">
        <v>42</v>
      </c>
      <c r="AD33" s="58"/>
      <c r="AE33" s="60">
        <f>IF($AE$5-(COUNTIF(B$14:B$44,"f")+($AE$5-Mar!AE33))&gt;-1,Mar!AE33-COUNTIF(B$14:B$44,"f"),0)</f>
        <v>25</v>
      </c>
    </row>
    <row r="34" spans="1:31" s="11" customFormat="1" ht="14.25" customHeight="1" x14ac:dyDescent="0.35">
      <c r="A34" s="47">
        <v>44672</v>
      </c>
      <c r="B34" s="49"/>
      <c r="C34" s="49"/>
      <c r="D34" s="42"/>
      <c r="E34" s="50"/>
      <c r="F34" s="51"/>
      <c r="G34" s="75">
        <f t="shared" si="83"/>
        <v>0</v>
      </c>
      <c r="H34" s="50"/>
      <c r="I34" s="51"/>
      <c r="J34" s="75">
        <f t="shared" si="84"/>
        <v>0</v>
      </c>
      <c r="K34" s="75">
        <f t="shared" si="85"/>
        <v>0</v>
      </c>
      <c r="L34" s="50"/>
      <c r="M34" s="51"/>
      <c r="N34" s="75">
        <f t="shared" si="86"/>
        <v>0</v>
      </c>
      <c r="O34" s="50"/>
      <c r="P34" s="51"/>
      <c r="Q34" s="75">
        <f t="shared" si="87"/>
        <v>0</v>
      </c>
      <c r="R34" s="75">
        <f t="shared" si="88"/>
        <v>0</v>
      </c>
      <c r="S34" s="85">
        <f t="shared" si="89"/>
        <v>0</v>
      </c>
      <c r="T34" s="75" t="str">
        <f t="shared" si="90"/>
        <v/>
      </c>
      <c r="U34" s="75" t="str">
        <f t="shared" si="41"/>
        <v/>
      </c>
      <c r="V34" s="88">
        <f t="shared" si="91"/>
        <v>0</v>
      </c>
      <c r="W34" s="75" t="str">
        <f t="shared" si="92"/>
        <v/>
      </c>
      <c r="X34" s="85" t="str">
        <f t="shared" si="93"/>
        <v/>
      </c>
      <c r="Y34" s="75" t="str">
        <f t="shared" si="43"/>
        <v/>
      </c>
      <c r="Z34" s="88">
        <f t="shared" si="94"/>
        <v>0</v>
      </c>
      <c r="AA34" s="75" t="str">
        <f t="shared" si="95"/>
        <v/>
      </c>
      <c r="AC34" s="61" t="s">
        <v>43</v>
      </c>
      <c r="AD34" s="61"/>
      <c r="AE34" s="46">
        <f>IF(Mar!AE34&gt;0,Mar!AE34+COUNTIF(B$14:B$44,"f"),IF(COUNTIF(B$14:B$44,"f")&gt;Mar!AE33,COUNTIF(B$14:B$44,"f")-Mar!AE33,0))</f>
        <v>0</v>
      </c>
    </row>
    <row r="35" spans="1:31" s="11" customFormat="1" ht="14.25" customHeight="1" x14ac:dyDescent="0.35">
      <c r="A35" s="47">
        <v>44673</v>
      </c>
      <c r="B35" s="49"/>
      <c r="C35" s="49"/>
      <c r="D35" s="42"/>
      <c r="E35" s="50"/>
      <c r="F35" s="51"/>
      <c r="G35" s="75">
        <f>IF(E35="",0,CONCATENATE(E35,":",F35))</f>
        <v>0</v>
      </c>
      <c r="H35" s="50"/>
      <c r="I35" s="51"/>
      <c r="J35" s="75">
        <f>IF(H35="",0,CONCATENATE(H35,":",I35))</f>
        <v>0</v>
      </c>
      <c r="K35" s="75">
        <f>J35-G35</f>
        <v>0</v>
      </c>
      <c r="L35" s="50"/>
      <c r="M35" s="51"/>
      <c r="N35" s="75">
        <f>IF(L35="",0,CONCATENATE(L35,":",M35))</f>
        <v>0</v>
      </c>
      <c r="O35" s="50"/>
      <c r="P35" s="51"/>
      <c r="Q35" s="75">
        <f>IF(O35="",0,CONCATENATE(O35,":",P35))</f>
        <v>0</v>
      </c>
      <c r="R35" s="75">
        <f t="shared" ref="R35:R36" si="96">Q35-N35</f>
        <v>0</v>
      </c>
      <c r="S35" s="85">
        <f t="shared" ref="S35:S36" si="97">K35+R35</f>
        <v>0</v>
      </c>
      <c r="T35" s="75" t="str">
        <f>IF(B35="av",($E$7)*(-1),IF(B35="df",($E$7)*(-1),IF(D35="X","",IF(B35="sd",ROUND(S35-($E$7*(1-$AE$4)),10),IF(S35=0,"",ROUND(S35-$E$7,10))))))</f>
        <v/>
      </c>
      <c r="U35" s="75" t="str">
        <f t="shared" ref="U35:U36" si="98">IF(T35&gt;0,T35,0)</f>
        <v/>
      </c>
      <c r="V35" s="88">
        <f t="shared" ref="V35:V36" si="99">IF(T35&lt;0,T35*(-1),0)</f>
        <v>0</v>
      </c>
      <c r="W35" s="75" t="str">
        <f>IF(U35=V35,U35,IF(V35&gt;0,V35,U35))</f>
        <v/>
      </c>
      <c r="X35" s="85" t="str">
        <f>IF(D35="X",ROUND(S35-$E$7,10),"")</f>
        <v/>
      </c>
      <c r="Y35" s="75" t="str">
        <f t="shared" ref="Y35:Y36" si="100">IF(X35&gt;0,X35,0)</f>
        <v/>
      </c>
      <c r="Z35" s="88">
        <f t="shared" ref="Z35:Z36" si="101">IF(X35&lt;0,X35*(-1),0)</f>
        <v>0</v>
      </c>
      <c r="AA35" s="75" t="str">
        <f>IF(Y35=Z35,Y35,IF(Z35&gt;0,Z35,Y35))</f>
        <v/>
      </c>
      <c r="AC35" s="58" t="s">
        <v>44</v>
      </c>
      <c r="AD35" s="58"/>
      <c r="AE35" s="60">
        <f>IF($AE$6-(COUNTIF(B$14:B$44,"s")+($AE$6-Mar!AE35))&gt;-1,Mar!AE35-COUNTIF(B$14:B$44,"s"),0)</f>
        <v>0</v>
      </c>
    </row>
    <row r="36" spans="1:31" s="11" customFormat="1" ht="14.25" customHeight="1" x14ac:dyDescent="0.35">
      <c r="A36" s="40">
        <v>44674</v>
      </c>
      <c r="B36" s="41"/>
      <c r="C36" s="42"/>
      <c r="D36" s="42"/>
      <c r="E36" s="43"/>
      <c r="F36" s="44"/>
      <c r="G36" s="75">
        <f t="shared" ref="G36" si="102">IF(E36="",0,CONCATENATE(E36,":",F36))</f>
        <v>0</v>
      </c>
      <c r="H36" s="43"/>
      <c r="I36" s="44"/>
      <c r="J36" s="75">
        <f t="shared" ref="J36" si="103">IF(H36="",0,CONCATENATE(H36,":",I36))</f>
        <v>0</v>
      </c>
      <c r="K36" s="79">
        <f t="shared" ref="K36" si="104">J36-G36</f>
        <v>0</v>
      </c>
      <c r="L36" s="43"/>
      <c r="M36" s="44"/>
      <c r="N36" s="75">
        <f t="shared" ref="N36" si="105">IF(L36="",0,CONCATENATE(L36,":",M36))</f>
        <v>0</v>
      </c>
      <c r="O36" s="43"/>
      <c r="P36" s="44"/>
      <c r="Q36" s="75">
        <f t="shared" ref="Q36" si="106">IF(O36="",0,CONCATENATE(O36,":",P36))</f>
        <v>0</v>
      </c>
      <c r="R36" s="79">
        <f t="shared" si="96"/>
        <v>0</v>
      </c>
      <c r="S36" s="79">
        <f t="shared" si="97"/>
        <v>0</v>
      </c>
      <c r="T36" s="79" t="str">
        <f t="shared" ref="T36:T37" si="107">IF($D36="X","",IF($S36=0,"",ROUND($S36,10)))</f>
        <v/>
      </c>
      <c r="U36" s="79" t="str">
        <f t="shared" si="98"/>
        <v/>
      </c>
      <c r="V36" s="87">
        <f t="shared" si="99"/>
        <v>0</v>
      </c>
      <c r="W36" s="79" t="str">
        <f t="shared" ref="W36:W37" si="108">IF($D36="X","",IF($S36=0,"",ROUND($S36,10)))</f>
        <v/>
      </c>
      <c r="X36" s="79" t="str">
        <f t="shared" ref="X36:X37" si="109">IF($D36="X",ROUND($S36,10),"")</f>
        <v/>
      </c>
      <c r="Y36" s="79" t="str">
        <f t="shared" si="100"/>
        <v/>
      </c>
      <c r="Z36" s="79">
        <f t="shared" si="101"/>
        <v>0</v>
      </c>
      <c r="AA36" s="79" t="str">
        <f t="shared" ref="AA36:AA37" si="110">IF($D36="X",ROUND($S36,10),"")</f>
        <v/>
      </c>
      <c r="AC36" s="58" t="s">
        <v>45</v>
      </c>
      <c r="AD36" s="58"/>
      <c r="AE36" s="46">
        <f>COUNTIF(B$14:B$44,"vp")+Mar!AE36</f>
        <v>0</v>
      </c>
    </row>
    <row r="37" spans="1:31" s="11" customFormat="1" ht="14.25" customHeight="1" x14ac:dyDescent="0.35">
      <c r="A37" s="40">
        <v>44675</v>
      </c>
      <c r="B37" s="41"/>
      <c r="C37" s="42"/>
      <c r="D37" s="42"/>
      <c r="E37" s="43"/>
      <c r="F37" s="44"/>
      <c r="G37" s="75">
        <f t="shared" ref="G37:G41" si="111">IF(E37="",0,CONCATENATE(E37,":",F37))</f>
        <v>0</v>
      </c>
      <c r="H37" s="43"/>
      <c r="I37" s="44"/>
      <c r="J37" s="75">
        <f t="shared" ref="J37:J41" si="112">IF(H37="",0,CONCATENATE(H37,":",I37))</f>
        <v>0</v>
      </c>
      <c r="K37" s="79">
        <f t="shared" ref="K37:K41" si="113">J37-G37</f>
        <v>0</v>
      </c>
      <c r="L37" s="43"/>
      <c r="M37" s="44"/>
      <c r="N37" s="75">
        <f t="shared" ref="N37:N41" si="114">IF(L37="",0,CONCATENATE(L37,":",M37))</f>
        <v>0</v>
      </c>
      <c r="O37" s="43"/>
      <c r="P37" s="44"/>
      <c r="Q37" s="75">
        <f t="shared" ref="Q37:Q41" si="115">IF(O37="",0,CONCATENATE(O37,":",P37))</f>
        <v>0</v>
      </c>
      <c r="R37" s="79">
        <f t="shared" ref="R37:R41" si="116">Q37-N37</f>
        <v>0</v>
      </c>
      <c r="S37" s="79">
        <f t="shared" ref="S37:S41" si="117">K37+R37</f>
        <v>0</v>
      </c>
      <c r="T37" s="79" t="str">
        <f t="shared" si="107"/>
        <v/>
      </c>
      <c r="U37" s="79" t="str">
        <f t="shared" ref="U37:U41" si="118">IF(T37&gt;0,T37,0)</f>
        <v/>
      </c>
      <c r="V37" s="87">
        <f t="shared" ref="V37:V41" si="119">IF(T37&lt;0,T37*(-1),0)</f>
        <v>0</v>
      </c>
      <c r="W37" s="79" t="str">
        <f t="shared" si="108"/>
        <v/>
      </c>
      <c r="X37" s="79" t="str">
        <f t="shared" si="109"/>
        <v/>
      </c>
      <c r="Y37" s="79" t="str">
        <f t="shared" ref="Y37:Y41" si="120">IF(X37&gt;0,X37,0)</f>
        <v/>
      </c>
      <c r="Z37" s="79">
        <f t="shared" ref="Z37:Z41" si="121">IF(X37&lt;0,X37*(-1),0)</f>
        <v>0</v>
      </c>
      <c r="AA37" s="79" t="str">
        <f t="shared" si="110"/>
        <v/>
      </c>
      <c r="AC37" s="58" t="s">
        <v>46</v>
      </c>
      <c r="AD37" s="58"/>
      <c r="AE37" s="46">
        <f>COUNTIF(B$14:B$44,"sb")+Mar!AE37</f>
        <v>0</v>
      </c>
    </row>
    <row r="38" spans="1:31" s="11" customFormat="1" ht="14.25" customHeight="1" x14ac:dyDescent="0.35">
      <c r="A38" s="47">
        <v>44676</v>
      </c>
      <c r="B38" s="49"/>
      <c r="C38" s="49"/>
      <c r="D38" s="42"/>
      <c r="E38" s="50"/>
      <c r="F38" s="51"/>
      <c r="G38" s="75">
        <f t="shared" ref="G38" si="122">IF(E38="",0,CONCATENATE(E38,":",F38))</f>
        <v>0</v>
      </c>
      <c r="H38" s="50"/>
      <c r="I38" s="51"/>
      <c r="J38" s="75">
        <f t="shared" ref="J38" si="123">IF(H38="",0,CONCATENATE(H38,":",I38))</f>
        <v>0</v>
      </c>
      <c r="K38" s="75">
        <f t="shared" ref="K38" si="124">J38-G38</f>
        <v>0</v>
      </c>
      <c r="L38" s="50"/>
      <c r="M38" s="51"/>
      <c r="N38" s="75">
        <f t="shared" ref="N38" si="125">IF(L38="",0,CONCATENATE(L38,":",M38))</f>
        <v>0</v>
      </c>
      <c r="O38" s="50"/>
      <c r="P38" s="51"/>
      <c r="Q38" s="75">
        <f t="shared" ref="Q38" si="126">IF(O38="",0,CONCATENATE(O38,":",P38))</f>
        <v>0</v>
      </c>
      <c r="R38" s="75">
        <f t="shared" ref="R38" si="127">Q38-N38</f>
        <v>0</v>
      </c>
      <c r="S38" s="85">
        <f t="shared" ref="S38" si="128">K38+R38</f>
        <v>0</v>
      </c>
      <c r="T38" s="75" t="str">
        <f t="shared" ref="T38" si="129">IF(B38="av",($E$7)*(-1),IF(B38="df",($E$7)*(-1),IF(D38="X","",IF(B38="sd",ROUND(S38-($E$7*(1-$AE$4)),10),IF(S38=0,"",ROUND(S38-$E$7,10))))))</f>
        <v/>
      </c>
      <c r="U38" s="75" t="str">
        <f t="shared" ref="U38" si="130">IF(T38&gt;0,T38,0)</f>
        <v/>
      </c>
      <c r="V38" s="88">
        <f t="shared" ref="V38" si="131">IF(T38&lt;0,T38*(-1),0)</f>
        <v>0</v>
      </c>
      <c r="W38" s="75" t="str">
        <f t="shared" ref="W38" si="132">IF(U38=V38,U38,IF(V38&gt;0,V38,U38))</f>
        <v/>
      </c>
      <c r="X38" s="85" t="str">
        <f t="shared" ref="X38" si="133">IF(D38="X",ROUND(S38-$E$7,10),"")</f>
        <v/>
      </c>
      <c r="Y38" s="75" t="str">
        <f t="shared" ref="Y38" si="134">IF(X38&gt;0,X38,0)</f>
        <v/>
      </c>
      <c r="Z38" s="88">
        <f t="shared" ref="Z38" si="135">IF(X38&lt;0,X38*(-1),0)</f>
        <v>0</v>
      </c>
      <c r="AA38" s="75" t="str">
        <f t="shared" ref="AA38" si="136">IF(Y38=Z38,Y38,IF(Z38&gt;0,Z38,Y38))</f>
        <v/>
      </c>
      <c r="AC38" s="62" t="s">
        <v>47</v>
      </c>
      <c r="AD38" s="62"/>
      <c r="AE38" s="46">
        <f>COUNTIF(B$14:B$44,"sm")+Mar!AE38</f>
        <v>0</v>
      </c>
    </row>
    <row r="39" spans="1:31" s="11" customFormat="1" ht="14.25" customHeight="1" x14ac:dyDescent="0.35">
      <c r="A39" s="47">
        <v>44677</v>
      </c>
      <c r="B39" s="49"/>
      <c r="C39" s="49"/>
      <c r="D39" s="42"/>
      <c r="E39" s="50"/>
      <c r="F39" s="51"/>
      <c r="G39" s="75">
        <f t="shared" si="111"/>
        <v>0</v>
      </c>
      <c r="H39" s="50"/>
      <c r="I39" s="51"/>
      <c r="J39" s="75">
        <f t="shared" si="112"/>
        <v>0</v>
      </c>
      <c r="K39" s="75">
        <f t="shared" si="113"/>
        <v>0</v>
      </c>
      <c r="L39" s="50"/>
      <c r="M39" s="51"/>
      <c r="N39" s="75">
        <f t="shared" si="114"/>
        <v>0</v>
      </c>
      <c r="O39" s="50"/>
      <c r="P39" s="51"/>
      <c r="Q39" s="75">
        <f t="shared" si="115"/>
        <v>0</v>
      </c>
      <c r="R39" s="75">
        <f t="shared" si="116"/>
        <v>0</v>
      </c>
      <c r="S39" s="85">
        <f t="shared" si="117"/>
        <v>0</v>
      </c>
      <c r="T39" s="75" t="str">
        <f t="shared" ref="T39:T41" si="137">IF(B39="av",($E$7)*(-1),IF(B39="df",($E$7)*(-1),IF(D39="X","",IF(B39="sd",ROUND(S39-($E$7*(1-$AE$4)),10),IF(S39=0,"",ROUND(S39-$E$7,10))))))</f>
        <v/>
      </c>
      <c r="U39" s="75" t="str">
        <f t="shared" si="118"/>
        <v/>
      </c>
      <c r="V39" s="88">
        <f t="shared" si="119"/>
        <v>0</v>
      </c>
      <c r="W39" s="75" t="str">
        <f t="shared" ref="W39:W41" si="138">IF(U39=V39,U39,IF(V39&gt;0,V39,U39))</f>
        <v/>
      </c>
      <c r="X39" s="85" t="str">
        <f t="shared" ref="X39:X41" si="139">IF(D39="X",ROUND(S39-$E$7,10),"")</f>
        <v/>
      </c>
      <c r="Y39" s="75" t="str">
        <f t="shared" si="120"/>
        <v/>
      </c>
      <c r="Z39" s="88">
        <f t="shared" si="121"/>
        <v>0</v>
      </c>
      <c r="AA39" s="75" t="str">
        <f t="shared" ref="AA39:AA41" si="140">IF(Y39=Z39,Y39,IF(Z39&gt;0,Z39,Y39))</f>
        <v/>
      </c>
      <c r="AC39" s="62" t="s">
        <v>48</v>
      </c>
      <c r="AD39" s="62"/>
      <c r="AE39" s="46">
        <f>COUNTIF(B$14:B$44,"sd")+Mar!AE39</f>
        <v>0</v>
      </c>
    </row>
    <row r="40" spans="1:31" s="11" customFormat="1" ht="14.25" customHeight="1" x14ac:dyDescent="0.35">
      <c r="A40" s="47">
        <v>44678</v>
      </c>
      <c r="B40" s="49"/>
      <c r="C40" s="49"/>
      <c r="D40" s="42"/>
      <c r="E40" s="50"/>
      <c r="F40" s="51"/>
      <c r="G40" s="75">
        <f t="shared" si="111"/>
        <v>0</v>
      </c>
      <c r="H40" s="50"/>
      <c r="I40" s="51"/>
      <c r="J40" s="75">
        <f t="shared" si="112"/>
        <v>0</v>
      </c>
      <c r="K40" s="75">
        <f t="shared" si="113"/>
        <v>0</v>
      </c>
      <c r="L40" s="50"/>
      <c r="M40" s="51"/>
      <c r="N40" s="75">
        <f t="shared" si="114"/>
        <v>0</v>
      </c>
      <c r="O40" s="50"/>
      <c r="P40" s="51"/>
      <c r="Q40" s="75">
        <f t="shared" si="115"/>
        <v>0</v>
      </c>
      <c r="R40" s="75">
        <f t="shared" si="116"/>
        <v>0</v>
      </c>
      <c r="S40" s="85">
        <f t="shared" si="117"/>
        <v>0</v>
      </c>
      <c r="T40" s="75" t="str">
        <f t="shared" si="137"/>
        <v/>
      </c>
      <c r="U40" s="75" t="str">
        <f t="shared" si="118"/>
        <v/>
      </c>
      <c r="V40" s="88">
        <f t="shared" si="119"/>
        <v>0</v>
      </c>
      <c r="W40" s="75" t="str">
        <f t="shared" si="138"/>
        <v/>
      </c>
      <c r="X40" s="85" t="str">
        <f t="shared" si="139"/>
        <v/>
      </c>
      <c r="Y40" s="75" t="str">
        <f t="shared" si="120"/>
        <v/>
      </c>
      <c r="Z40" s="88">
        <f t="shared" si="121"/>
        <v>0</v>
      </c>
      <c r="AA40" s="75" t="str">
        <f t="shared" si="140"/>
        <v/>
      </c>
      <c r="AC40" s="62" t="s">
        <v>49</v>
      </c>
      <c r="AD40" s="62"/>
      <c r="AE40" s="46">
        <f>COUNTIF(B$14:B$44,"se")+Mar!AE40</f>
        <v>0</v>
      </c>
    </row>
    <row r="41" spans="1:31" s="11" customFormat="1" ht="14.25" customHeight="1" x14ac:dyDescent="0.35">
      <c r="A41" s="47">
        <v>44679</v>
      </c>
      <c r="B41" s="49"/>
      <c r="C41" s="49"/>
      <c r="D41" s="42"/>
      <c r="E41" s="50"/>
      <c r="F41" s="51"/>
      <c r="G41" s="75">
        <f t="shared" si="111"/>
        <v>0</v>
      </c>
      <c r="H41" s="50"/>
      <c r="I41" s="51"/>
      <c r="J41" s="75">
        <f t="shared" si="112"/>
        <v>0</v>
      </c>
      <c r="K41" s="75">
        <f t="shared" si="113"/>
        <v>0</v>
      </c>
      <c r="L41" s="50"/>
      <c r="M41" s="51"/>
      <c r="N41" s="75">
        <f t="shared" si="114"/>
        <v>0</v>
      </c>
      <c r="O41" s="50"/>
      <c r="P41" s="51"/>
      <c r="Q41" s="75">
        <f t="shared" si="115"/>
        <v>0</v>
      </c>
      <c r="R41" s="75">
        <f t="shared" si="116"/>
        <v>0</v>
      </c>
      <c r="S41" s="85">
        <f t="shared" si="117"/>
        <v>0</v>
      </c>
      <c r="T41" s="75" t="str">
        <f t="shared" si="137"/>
        <v/>
      </c>
      <c r="U41" s="75" t="str">
        <f t="shared" si="118"/>
        <v/>
      </c>
      <c r="V41" s="88">
        <f t="shared" si="119"/>
        <v>0</v>
      </c>
      <c r="W41" s="75" t="str">
        <f t="shared" si="138"/>
        <v/>
      </c>
      <c r="X41" s="85" t="str">
        <f t="shared" si="139"/>
        <v/>
      </c>
      <c r="Y41" s="75" t="str">
        <f t="shared" si="120"/>
        <v/>
      </c>
      <c r="Z41" s="88">
        <f t="shared" si="121"/>
        <v>0</v>
      </c>
      <c r="AA41" s="75" t="str">
        <f t="shared" si="140"/>
        <v/>
      </c>
      <c r="AC41" s="62" t="s">
        <v>50</v>
      </c>
      <c r="AD41" s="62"/>
      <c r="AE41" s="46">
        <f>COUNTIF(B$14:B$44,"df")+Mar!AE41</f>
        <v>0</v>
      </c>
    </row>
    <row r="42" spans="1:31" s="11" customFormat="1" ht="14.25" customHeight="1" x14ac:dyDescent="0.35">
      <c r="A42" s="47">
        <v>44680</v>
      </c>
      <c r="B42" s="49"/>
      <c r="C42" s="49"/>
      <c r="D42" s="42"/>
      <c r="E42" s="50"/>
      <c r="F42" s="51"/>
      <c r="G42" s="75">
        <f>IF(E42="",0,CONCATENATE(E42,":",F42))</f>
        <v>0</v>
      </c>
      <c r="H42" s="50"/>
      <c r="I42" s="51"/>
      <c r="J42" s="75">
        <f>IF(H42="",0,CONCATENATE(H42,":",I42))</f>
        <v>0</v>
      </c>
      <c r="K42" s="75">
        <f>J42-G42</f>
        <v>0</v>
      </c>
      <c r="L42" s="50"/>
      <c r="M42" s="51"/>
      <c r="N42" s="75">
        <f>IF(L42="",0,CONCATENATE(L42,":",M42))</f>
        <v>0</v>
      </c>
      <c r="O42" s="50"/>
      <c r="P42" s="51"/>
      <c r="Q42" s="75">
        <f>IF(O42="",0,CONCATENATE(O42,":",P42))</f>
        <v>0</v>
      </c>
      <c r="R42" s="75">
        <f t="shared" ref="R42:R43" si="141">Q42-N42</f>
        <v>0</v>
      </c>
      <c r="S42" s="85">
        <f t="shared" ref="S42:S43" si="142">K42+R42</f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ref="U42:U43" si="143">IF(T42&gt;0,T42,0)</f>
        <v/>
      </c>
      <c r="V42" s="88">
        <f t="shared" ref="V42:V43" si="144">IF(T42&lt;0,T42*(-1),0)</f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ref="Y42:Y43" si="145">IF(X42&gt;0,X42,0)</f>
        <v/>
      </c>
      <c r="Z42" s="88">
        <f t="shared" ref="Z42:Z43" si="146">IF(X42&lt;0,X42*(-1),0)</f>
        <v>0</v>
      </c>
      <c r="AA42" s="75" t="str">
        <f>IF(Y42=Z42,Y42,IF(Z42&gt;0,Z42,Y42))</f>
        <v/>
      </c>
      <c r="AC42" s="63" t="s">
        <v>51</v>
      </c>
      <c r="AD42" s="89"/>
      <c r="AE42" s="64"/>
    </row>
    <row r="43" spans="1:31" s="11" customFormat="1" ht="14.25" customHeight="1" x14ac:dyDescent="0.35">
      <c r="A43" s="40">
        <v>44681</v>
      </c>
      <c r="B43" s="41"/>
      <c r="C43" s="42"/>
      <c r="D43" s="42"/>
      <c r="E43" s="43"/>
      <c r="F43" s="44"/>
      <c r="G43" s="75">
        <f t="shared" ref="G43" si="147">IF(E43="",0,CONCATENATE(E43,":",F43))</f>
        <v>0</v>
      </c>
      <c r="H43" s="43"/>
      <c r="I43" s="44"/>
      <c r="J43" s="75">
        <f t="shared" ref="J43" si="148">IF(H43="",0,CONCATENATE(H43,":",I43))</f>
        <v>0</v>
      </c>
      <c r="K43" s="79">
        <f t="shared" ref="K43" si="149">J43-G43</f>
        <v>0</v>
      </c>
      <c r="L43" s="43"/>
      <c r="M43" s="44"/>
      <c r="N43" s="75">
        <f t="shared" ref="N43" si="150">IF(L43="",0,CONCATENATE(L43,":",M43))</f>
        <v>0</v>
      </c>
      <c r="O43" s="43"/>
      <c r="P43" s="44"/>
      <c r="Q43" s="75">
        <f t="shared" ref="Q43" si="151">IF(O43="",0,CONCATENATE(O43,":",P43))</f>
        <v>0</v>
      </c>
      <c r="R43" s="79">
        <f t="shared" si="141"/>
        <v>0</v>
      </c>
      <c r="S43" s="79">
        <f t="shared" si="142"/>
        <v>0</v>
      </c>
      <c r="T43" s="79" t="str">
        <f t="shared" ref="T43" si="152">IF($D43="X","",IF($S43=0,"",ROUND($S43,10)))</f>
        <v/>
      </c>
      <c r="U43" s="79" t="str">
        <f t="shared" si="143"/>
        <v/>
      </c>
      <c r="V43" s="87">
        <f t="shared" si="144"/>
        <v>0</v>
      </c>
      <c r="W43" s="79" t="str">
        <f t="shared" ref="W43" si="153">IF($D43="X","",IF($S43=0,"",ROUND($S43,10)))</f>
        <v/>
      </c>
      <c r="X43" s="79" t="str">
        <f t="shared" ref="X43" si="154">IF($D43="X",ROUND($S43,10),"")</f>
        <v/>
      </c>
      <c r="Y43" s="79" t="str">
        <f t="shared" si="145"/>
        <v/>
      </c>
      <c r="Z43" s="79">
        <f t="shared" si="146"/>
        <v>0</v>
      </c>
      <c r="AA43" s="79" t="str">
        <f t="shared" ref="AA43" si="155">IF($D43="X",ROUND($S43,10),"")</f>
        <v/>
      </c>
      <c r="AC43" s="65" t="s">
        <v>52</v>
      </c>
      <c r="AD43" s="90"/>
      <c r="AE43" s="66"/>
    </row>
    <row r="44" spans="1:31" s="11" customFormat="1" ht="14.25" customHeight="1" x14ac:dyDescent="0.35">
      <c r="A44" s="47"/>
      <c r="B44" s="49"/>
      <c r="C44" s="49"/>
      <c r="D44" s="42"/>
      <c r="E44" s="50"/>
      <c r="F44" s="51"/>
      <c r="G44" s="75">
        <f t="shared" ref="G44" si="156">IF(E44="",0,CONCATENATE(E44,":",F44))</f>
        <v>0</v>
      </c>
      <c r="H44" s="50"/>
      <c r="I44" s="51"/>
      <c r="J44" s="75">
        <f t="shared" ref="J44" si="157">IF(H44="",0,CONCATENATE(H44,":",I44))</f>
        <v>0</v>
      </c>
      <c r="K44" s="75">
        <f t="shared" ref="K44" si="158">J44-G44</f>
        <v>0</v>
      </c>
      <c r="L44" s="50"/>
      <c r="M44" s="51"/>
      <c r="N44" s="75">
        <f t="shared" ref="N44" si="159">IF(L44="",0,CONCATENATE(L44,":",M44))</f>
        <v>0</v>
      </c>
      <c r="O44" s="50"/>
      <c r="P44" s="51"/>
      <c r="Q44" s="75">
        <f t="shared" ref="Q44" si="160">IF(O44="",0,CONCATENATE(O44,":",P44))</f>
        <v>0</v>
      </c>
      <c r="R44" s="75">
        <f t="shared" ref="R44" si="161">Q44-N44</f>
        <v>0</v>
      </c>
      <c r="S44" s="75">
        <f t="shared" ref="S44" si="162">K44+R44</f>
        <v>0</v>
      </c>
      <c r="T44" s="75" t="str">
        <f>IF(B44="av",($E$7)*(-1),IF(B44="df",($E$7)*(-1),IF(D44="X","",IF(B44="sd",ROUND(S44-($E$7*(1-$AE$4)),10),IF(S44=0,"",ROUND(S44-$E$7,10))))))</f>
        <v/>
      </c>
      <c r="U44" s="75" t="str">
        <f t="shared" ref="U44" si="163">IF(T44&gt;0,T44,0)</f>
        <v/>
      </c>
      <c r="V44" s="88">
        <f t="shared" ref="V44" si="164">IF(T44&lt;0,T44*(-1),0)</f>
        <v>0</v>
      </c>
      <c r="W44" s="75" t="str">
        <f>IF(U44=V44,U44,IF(V44&gt;0,V44,U44))</f>
        <v/>
      </c>
      <c r="X44" s="85" t="str">
        <f>IF(D44="X",ROUND(S44-$E$7,10),"")</f>
        <v/>
      </c>
      <c r="Y44" s="75" t="str">
        <f t="shared" ref="Y44" si="165">IF(X44&gt;0,X44,0)</f>
        <v/>
      </c>
      <c r="Z44" s="88">
        <f t="shared" ref="Z44" si="166">IF(X44&lt;0,X44*(-1),0)</f>
        <v>0</v>
      </c>
      <c r="AA44" s="75" t="str">
        <f>IF(Y44=Z44,Y44,IF(Z44&gt;0,Z44,Y44))</f>
        <v/>
      </c>
      <c r="AC44" s="65" t="s">
        <v>53</v>
      </c>
      <c r="AD44" s="90"/>
      <c r="AE44" s="66"/>
    </row>
    <row r="45" spans="1:31" s="11" customFormat="1" ht="14.25" customHeight="1" x14ac:dyDescent="0.35">
      <c r="A45" s="67" t="s">
        <v>54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55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W44">
    <cfRule type="cellIs" dxfId="91" priority="49" stopIfTrue="1" operator="equal">
      <formula>$U44</formula>
    </cfRule>
    <cfRule type="cellIs" dxfId="90" priority="50" stopIfTrue="1" operator="equal">
      <formula>$V44</formula>
    </cfRule>
  </conditionalFormatting>
  <conditionalFormatting sqref="AE15:AE17 AE28:AE29">
    <cfRule type="expression" dxfId="89" priority="51" stopIfTrue="1">
      <formula>$AD15&lt;0</formula>
    </cfRule>
  </conditionalFormatting>
  <conditionalFormatting sqref="W45 AA45">
    <cfRule type="expression" dxfId="88" priority="52" stopIfTrue="1">
      <formula>V$45&gt;U$45</formula>
    </cfRule>
  </conditionalFormatting>
  <conditionalFormatting sqref="AA44">
    <cfRule type="cellIs" dxfId="87" priority="53" stopIfTrue="1" operator="equal">
      <formula>$Y44</formula>
    </cfRule>
    <cfRule type="cellIs" dxfId="86" priority="54" stopIfTrue="1" operator="equal">
      <formula>$Z44</formula>
    </cfRule>
  </conditionalFormatting>
  <conditionalFormatting sqref="T45">
    <cfRule type="expression" dxfId="85" priority="55" stopIfTrue="1">
      <formula>$U$45-$V$45&lt;0</formula>
    </cfRule>
  </conditionalFormatting>
  <conditionalFormatting sqref="W14 W17:W21">
    <cfRule type="cellIs" dxfId="84" priority="23" stopIfTrue="1" operator="equal">
      <formula>$U14</formula>
    </cfRule>
    <cfRule type="cellIs" dxfId="83" priority="24" stopIfTrue="1" operator="equal">
      <formula>$V14</formula>
    </cfRule>
  </conditionalFormatting>
  <conditionalFormatting sqref="AA14 AA17:AA21">
    <cfRule type="cellIs" dxfId="82" priority="21" stopIfTrue="1" operator="equal">
      <formula>$Y14</formula>
    </cfRule>
    <cfRule type="cellIs" dxfId="81" priority="22" stopIfTrue="1" operator="equal">
      <formula>$Z14</formula>
    </cfRule>
  </conditionalFormatting>
  <conditionalFormatting sqref="W24:W26">
    <cfRule type="cellIs" dxfId="80" priority="19" stopIfTrue="1" operator="equal">
      <formula>$U24</formula>
    </cfRule>
    <cfRule type="cellIs" dxfId="79" priority="20" stopIfTrue="1" operator="equal">
      <formula>$V24</formula>
    </cfRule>
  </conditionalFormatting>
  <conditionalFormatting sqref="AA24:AA26">
    <cfRule type="cellIs" dxfId="78" priority="17" stopIfTrue="1" operator="equal">
      <formula>$Y24</formula>
    </cfRule>
    <cfRule type="cellIs" dxfId="77" priority="18" stopIfTrue="1" operator="equal">
      <formula>$Z24</formula>
    </cfRule>
  </conditionalFormatting>
  <conditionalFormatting sqref="W32:W35">
    <cfRule type="cellIs" dxfId="76" priority="15" stopIfTrue="1" operator="equal">
      <formula>$U32</formula>
    </cfRule>
    <cfRule type="cellIs" dxfId="75" priority="16" stopIfTrue="1" operator="equal">
      <formula>$V32</formula>
    </cfRule>
  </conditionalFormatting>
  <conditionalFormatting sqref="AA32:AA35">
    <cfRule type="cellIs" dxfId="74" priority="13" stopIfTrue="1" operator="equal">
      <formula>$Y32</formula>
    </cfRule>
    <cfRule type="cellIs" dxfId="73" priority="14" stopIfTrue="1" operator="equal">
      <formula>$Z32</formula>
    </cfRule>
  </conditionalFormatting>
  <conditionalFormatting sqref="W38:W42">
    <cfRule type="cellIs" dxfId="72" priority="3" stopIfTrue="1" operator="equal">
      <formula>$U38</formula>
    </cfRule>
    <cfRule type="cellIs" dxfId="71" priority="4" stopIfTrue="1" operator="equal">
      <formula>$V38</formula>
    </cfRule>
  </conditionalFormatting>
  <conditionalFormatting sqref="AA38:AA42">
    <cfRule type="cellIs" dxfId="70" priority="1" stopIfTrue="1" operator="equal">
      <formula>$Y38</formula>
    </cfRule>
    <cfRule type="cellIs" dxfId="69" priority="2" stopIfTrue="1" operator="equal">
      <formula>$Z38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5ECBD5BE1B454982AE458BBB61E3EB" ma:contentTypeVersion="14" ma:contentTypeDescription="Opprett et nytt dokument." ma:contentTypeScope="" ma:versionID="7dae26c0f02d277b5138f84b2513189d">
  <xsd:schema xmlns:xsd="http://www.w3.org/2001/XMLSchema" xmlns:xs="http://www.w3.org/2001/XMLSchema" xmlns:p="http://schemas.microsoft.com/office/2006/metadata/properties" xmlns:ns2="8970130d-3c40-4833-9e27-ec96f023670d" xmlns:ns3="6acd280c-fa8d-4442-b526-64ef05ea095b" targetNamespace="http://schemas.microsoft.com/office/2006/metadata/properties" ma:root="true" ma:fieldsID="5932ef3012c8276a4e11394cea666d46" ns2:_="" ns3:_="">
    <xsd:import namespace="8970130d-3c40-4833-9e27-ec96f023670d"/>
    <xsd:import namespace="6acd280c-fa8d-4442-b526-64ef05ea0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0130d-3c40-4833-9e27-ec96f0236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d280c-fa8d-4442-b526-64ef05ea0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0640c9-b6dc-4220-bdfc-af8c182e6c6d}" ma:internalName="TaxCatchAll" ma:showField="CatchAllData" ma:web="6acd280c-fa8d-4442-b526-64ef05ea0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70130d-3c40-4833-9e27-ec96f023670d">
      <Terms xmlns="http://schemas.microsoft.com/office/infopath/2007/PartnerControls"/>
    </lcf76f155ced4ddcb4097134ff3c332f>
    <TaxCatchAll xmlns="6acd280c-fa8d-4442-b526-64ef05ea095b" xsi:nil="true"/>
  </documentManagement>
</p:properties>
</file>

<file path=customXml/itemProps1.xml><?xml version="1.0" encoding="utf-8"?>
<ds:datastoreItem xmlns:ds="http://schemas.openxmlformats.org/officeDocument/2006/customXml" ds:itemID="{C5AE2458-0CA7-46DC-9E63-DD6668B1F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0130d-3c40-4833-9e27-ec96f023670d"/>
    <ds:schemaRef ds:uri="6acd280c-fa8d-4442-b526-64ef05ea0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1854F-21CE-4AE7-8567-7792CCB1C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CBF04-405D-4968-BB10-22431012C132}">
  <ds:schemaRefs>
    <ds:schemaRef ds:uri="6acd280c-fa8d-4442-b526-64ef05ea095b"/>
    <ds:schemaRef ds:uri="8970130d-3c40-4833-9e27-ec96f023670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Aug</vt:lpstr>
      <vt:lpstr>Sep</vt:lpstr>
      <vt:lpstr>Okt</vt:lpstr>
      <vt:lpstr>Nov</vt:lpstr>
      <vt:lpstr>Des</vt:lpstr>
      <vt:lpstr>Jan</vt:lpstr>
      <vt:lpstr>Feb</vt:lpstr>
      <vt:lpstr>Mar</vt:lpstr>
      <vt:lpstr>Apr</vt:lpstr>
      <vt:lpstr>Mai</vt:lpstr>
      <vt:lpstr>Jun</vt:lpstr>
      <vt:lpstr>Jul</vt:lpstr>
    </vt:vector>
  </TitlesOfParts>
  <Manager/>
  <Company>Høgskolen i Oslo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Arbeidstidsskjema 2006 for TA-tilsatte</dc:title>
  <dc:subject>Arbeidstid</dc:subject>
  <dc:creator>Anders Dahle</dc:creator>
  <cp:keywords/>
  <dc:description/>
  <cp:lastModifiedBy>Atle Sperre Hermansen</cp:lastModifiedBy>
  <cp:revision/>
  <dcterms:created xsi:type="dcterms:W3CDTF">1997-10-29T08:10:30Z</dcterms:created>
  <dcterms:modified xsi:type="dcterms:W3CDTF">2022-08-08T12:54:52Z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0x0101004E5ECBD5BE1B454982AE458BBB61E3EB</vt:lpwstr>
  </property>
  <property fmtid="{D5CDD505-2E9C-101B-9397-08002B2CF9AE}" pid="3" name="MediaServiceImageTags">
    <vt:lpwstr/>
  </property>
</Properties>
</file>